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ZÁKLADNÍ ŠKOLA\ZŠ_dopravní situace\Zadávací řízení\"/>
    </mc:Choice>
  </mc:AlternateContent>
  <xr:revisionPtr revIDLastSave="0" documentId="8_{DD661713-1E1B-404F-8E96-9FD70FF7E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 001 - Příprava staveniště" sheetId="2" r:id="rId2"/>
    <sheet name="SO 101 - Parkovací stání" sheetId="3" r:id="rId3"/>
    <sheet name="SO 102 - Chodník" sheetId="4" r:id="rId4"/>
    <sheet name="SO 180 - Dopravně inženýr..." sheetId="5" r:id="rId5"/>
    <sheet name="VON - Vedlejší a ostatní ..." sheetId="6" r:id="rId6"/>
    <sheet name="Pokyny pro vyplnění" sheetId="7" r:id="rId7"/>
  </sheets>
  <definedNames>
    <definedName name="_xlnm._FilterDatabase" localSheetId="1" hidden="1">'SO 001 - Příprava staveniště'!$C$80:$K$126</definedName>
    <definedName name="_xlnm._FilterDatabase" localSheetId="2" hidden="1">'SO 101 - Parkovací stání'!$C$88:$K$428</definedName>
    <definedName name="_xlnm._FilterDatabase" localSheetId="3" hidden="1">'SO 102 - Chodník'!$C$88:$K$531</definedName>
    <definedName name="_xlnm._FilterDatabase" localSheetId="4" hidden="1">'SO 180 - Dopravně inženýr...'!$C$79:$K$85</definedName>
    <definedName name="_xlnm._FilterDatabase" localSheetId="5" hidden="1">'VON - Vedlejší a ostatní ...'!$C$79:$K$157</definedName>
    <definedName name="_xlnm.Print_Titles" localSheetId="0">'Rekapitulace stavby'!$52:$52</definedName>
    <definedName name="_xlnm.Print_Titles" localSheetId="1">'SO 001 - Příprava staveniště'!$80:$80</definedName>
    <definedName name="_xlnm.Print_Titles" localSheetId="2">'SO 101 - Parkovací stání'!$88:$88</definedName>
    <definedName name="_xlnm.Print_Titles" localSheetId="3">'SO 102 - Chodník'!$88:$88</definedName>
    <definedName name="_xlnm.Print_Titles" localSheetId="4">'SO 180 - Dopravně inženýr...'!$79:$79</definedName>
    <definedName name="_xlnm.Print_Titles" localSheetId="5">'VON - Vedlejší a ostatní ...'!$79:$79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  <definedName name="_xlnm.Print_Area" localSheetId="1">'SO 001 - Příprava staveniště'!$C$4:$J$39,'SO 001 - Příprava staveniště'!$C$45:$J$62,'SO 001 - Příprava staveniště'!$C$68:$K$126</definedName>
    <definedName name="_xlnm.Print_Area" localSheetId="2">'SO 101 - Parkovací stání'!$C$4:$J$39,'SO 101 - Parkovací stání'!$C$45:$J$70,'SO 101 - Parkovací stání'!$C$76:$K$428</definedName>
    <definedName name="_xlnm.Print_Area" localSheetId="3">'SO 102 - Chodník'!$C$4:$J$39,'SO 102 - Chodník'!$C$45:$J$70,'SO 102 - Chodník'!$C$76:$K$531</definedName>
    <definedName name="_xlnm.Print_Area" localSheetId="4">'SO 180 - Dopravně inženýr...'!$C$4:$J$39,'SO 180 - Dopravně inženýr...'!$C$45:$J$61,'SO 180 - Dopravně inženýr...'!$C$67:$K$85</definedName>
    <definedName name="_xlnm.Print_Area" localSheetId="5">'VON - Vedlejší a ostatní ...'!$C$4:$J$39,'VON - Vedlejší a ostatní ...'!$C$45:$J$61,'VON - Vedlejší a ostatní ...'!$C$67:$K$157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59" i="1" s="1"/>
  <c r="J35" i="6"/>
  <c r="AX59" i="1" s="1"/>
  <c r="BI138" i="6"/>
  <c r="BH138" i="6"/>
  <c r="BG138" i="6"/>
  <c r="BF138" i="6"/>
  <c r="T138" i="6"/>
  <c r="R138" i="6"/>
  <c r="P138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6" i="6"/>
  <c r="BH126" i="6"/>
  <c r="BG126" i="6"/>
  <c r="BF126" i="6"/>
  <c r="T126" i="6"/>
  <c r="R126" i="6"/>
  <c r="P126" i="6"/>
  <c r="BI120" i="6"/>
  <c r="BH120" i="6"/>
  <c r="BG120" i="6"/>
  <c r="BF120" i="6"/>
  <c r="T120" i="6"/>
  <c r="R120" i="6"/>
  <c r="P120" i="6"/>
  <c r="BI116" i="6"/>
  <c r="BH116" i="6"/>
  <c r="BG116" i="6"/>
  <c r="BF116" i="6"/>
  <c r="T116" i="6"/>
  <c r="R116" i="6"/>
  <c r="P116" i="6"/>
  <c r="BI110" i="6"/>
  <c r="BH110" i="6"/>
  <c r="BG110" i="6"/>
  <c r="BF110" i="6"/>
  <c r="T110" i="6"/>
  <c r="R110" i="6"/>
  <c r="P110" i="6"/>
  <c r="BI104" i="6"/>
  <c r="BH104" i="6"/>
  <c r="BG104" i="6"/>
  <c r="BF104" i="6"/>
  <c r="T104" i="6"/>
  <c r="R104" i="6"/>
  <c r="P104" i="6"/>
  <c r="BI101" i="6"/>
  <c r="BH101" i="6"/>
  <c r="BG101" i="6"/>
  <c r="BF101" i="6"/>
  <c r="T101" i="6"/>
  <c r="R101" i="6"/>
  <c r="P101" i="6"/>
  <c r="BI94" i="6"/>
  <c r="BH94" i="6"/>
  <c r="BG94" i="6"/>
  <c r="BF94" i="6"/>
  <c r="T94" i="6"/>
  <c r="R94" i="6"/>
  <c r="P94" i="6"/>
  <c r="BI90" i="6"/>
  <c r="BH90" i="6"/>
  <c r="BG90" i="6"/>
  <c r="BF90" i="6"/>
  <c r="T90" i="6"/>
  <c r="R90" i="6"/>
  <c r="P90" i="6"/>
  <c r="BI87" i="6"/>
  <c r="BH87" i="6"/>
  <c r="BG87" i="6"/>
  <c r="BF87" i="6"/>
  <c r="T87" i="6"/>
  <c r="R87" i="6"/>
  <c r="P87" i="6"/>
  <c r="BI82" i="6"/>
  <c r="F37" i="6" s="1"/>
  <c r="BH82" i="6"/>
  <c r="BG82" i="6"/>
  <c r="BF82" i="6"/>
  <c r="T82" i="6"/>
  <c r="R82" i="6"/>
  <c r="P82" i="6"/>
  <c r="J76" i="6"/>
  <c r="F76" i="6"/>
  <c r="F74" i="6"/>
  <c r="E72" i="6"/>
  <c r="J54" i="6"/>
  <c r="F54" i="6"/>
  <c r="F52" i="6"/>
  <c r="E50" i="6"/>
  <c r="J24" i="6"/>
  <c r="E24" i="6"/>
  <c r="J55" i="6" s="1"/>
  <c r="J23" i="6"/>
  <c r="J18" i="6"/>
  <c r="E18" i="6"/>
  <c r="F77" i="6" s="1"/>
  <c r="J17" i="6"/>
  <c r="J12" i="6"/>
  <c r="J52" i="6"/>
  <c r="E7" i="6"/>
  <c r="E70" i="6"/>
  <c r="J37" i="5"/>
  <c r="J36" i="5"/>
  <c r="AY58" i="1" s="1"/>
  <c r="J35" i="5"/>
  <c r="AX58" i="1"/>
  <c r="BI82" i="5"/>
  <c r="BH82" i="5"/>
  <c r="BG82" i="5"/>
  <c r="BF82" i="5"/>
  <c r="T82" i="5"/>
  <c r="T81" i="5" s="1"/>
  <c r="T80" i="5" s="1"/>
  <c r="R82" i="5"/>
  <c r="R81" i="5"/>
  <c r="R80" i="5" s="1"/>
  <c r="P82" i="5"/>
  <c r="J76" i="5"/>
  <c r="F76" i="5"/>
  <c r="F74" i="5"/>
  <c r="E72" i="5"/>
  <c r="J54" i="5"/>
  <c r="F54" i="5"/>
  <c r="F52" i="5"/>
  <c r="E50" i="5"/>
  <c r="J24" i="5"/>
  <c r="E24" i="5"/>
  <c r="J55" i="5" s="1"/>
  <c r="J23" i="5"/>
  <c r="J18" i="5"/>
  <c r="E18" i="5"/>
  <c r="F77" i="5" s="1"/>
  <c r="J17" i="5"/>
  <c r="J12" i="5"/>
  <c r="J52" i="5"/>
  <c r="E7" i="5"/>
  <c r="E70" i="5"/>
  <c r="J37" i="4"/>
  <c r="J36" i="4"/>
  <c r="AY57" i="1" s="1"/>
  <c r="J35" i="4"/>
  <c r="AX57" i="1" s="1"/>
  <c r="BI530" i="4"/>
  <c r="BH530" i="4"/>
  <c r="BG530" i="4"/>
  <c r="BF530" i="4"/>
  <c r="T530" i="4"/>
  <c r="T529" i="4" s="1"/>
  <c r="R530" i="4"/>
  <c r="R529" i="4" s="1"/>
  <c r="P530" i="4"/>
  <c r="P529" i="4" s="1"/>
  <c r="BI525" i="4"/>
  <c r="BH525" i="4"/>
  <c r="BG525" i="4"/>
  <c r="BF525" i="4"/>
  <c r="T525" i="4"/>
  <c r="R525" i="4"/>
  <c r="P525" i="4"/>
  <c r="BI521" i="4"/>
  <c r="BH521" i="4"/>
  <c r="BG521" i="4"/>
  <c r="BF521" i="4"/>
  <c r="T521" i="4"/>
  <c r="R521" i="4"/>
  <c r="P521" i="4"/>
  <c r="BI516" i="4"/>
  <c r="BH516" i="4"/>
  <c r="BG516" i="4"/>
  <c r="BF516" i="4"/>
  <c r="T516" i="4"/>
  <c r="R516" i="4"/>
  <c r="P516" i="4"/>
  <c r="BI512" i="4"/>
  <c r="BH512" i="4"/>
  <c r="BG512" i="4"/>
  <c r="BF512" i="4"/>
  <c r="T512" i="4"/>
  <c r="R512" i="4"/>
  <c r="P512" i="4"/>
  <c r="BI507" i="4"/>
  <c r="BH507" i="4"/>
  <c r="BG507" i="4"/>
  <c r="BF507" i="4"/>
  <c r="T507" i="4"/>
  <c r="R507" i="4"/>
  <c r="P507" i="4"/>
  <c r="BI502" i="4"/>
  <c r="BH502" i="4"/>
  <c r="BG502" i="4"/>
  <c r="BF502" i="4"/>
  <c r="T502" i="4"/>
  <c r="R502" i="4"/>
  <c r="P502" i="4"/>
  <c r="BI496" i="4"/>
  <c r="BH496" i="4"/>
  <c r="BG496" i="4"/>
  <c r="BF496" i="4"/>
  <c r="T496" i="4"/>
  <c r="R496" i="4"/>
  <c r="P496" i="4"/>
  <c r="BI490" i="4"/>
  <c r="BH490" i="4"/>
  <c r="BG490" i="4"/>
  <c r="BF490" i="4"/>
  <c r="T490" i="4"/>
  <c r="R490" i="4"/>
  <c r="P490" i="4"/>
  <c r="BI485" i="4"/>
  <c r="BH485" i="4"/>
  <c r="BG485" i="4"/>
  <c r="BF485" i="4"/>
  <c r="T485" i="4"/>
  <c r="R485" i="4"/>
  <c r="P485" i="4"/>
  <c r="BI480" i="4"/>
  <c r="BH480" i="4"/>
  <c r="BG480" i="4"/>
  <c r="BF480" i="4"/>
  <c r="T480" i="4"/>
  <c r="R480" i="4"/>
  <c r="P480" i="4"/>
  <c r="BI476" i="4"/>
  <c r="BH476" i="4"/>
  <c r="BG476" i="4"/>
  <c r="BF476" i="4"/>
  <c r="T476" i="4"/>
  <c r="R476" i="4"/>
  <c r="P476" i="4"/>
  <c r="BI473" i="4"/>
  <c r="BH473" i="4"/>
  <c r="BG473" i="4"/>
  <c r="BF473" i="4"/>
  <c r="T473" i="4"/>
  <c r="R473" i="4"/>
  <c r="P473" i="4"/>
  <c r="BI469" i="4"/>
  <c r="BH469" i="4"/>
  <c r="BG469" i="4"/>
  <c r="BF469" i="4"/>
  <c r="T469" i="4"/>
  <c r="R469" i="4"/>
  <c r="P469" i="4"/>
  <c r="BI465" i="4"/>
  <c r="BH465" i="4"/>
  <c r="BG465" i="4"/>
  <c r="BF465" i="4"/>
  <c r="T465" i="4"/>
  <c r="R465" i="4"/>
  <c r="P465" i="4"/>
  <c r="BI462" i="4"/>
  <c r="BH462" i="4"/>
  <c r="BG462" i="4"/>
  <c r="BF462" i="4"/>
  <c r="T462" i="4"/>
  <c r="R462" i="4"/>
  <c r="P462" i="4"/>
  <c r="BI457" i="4"/>
  <c r="BH457" i="4"/>
  <c r="BG457" i="4"/>
  <c r="BF457" i="4"/>
  <c r="T457" i="4"/>
  <c r="R457" i="4"/>
  <c r="P457" i="4"/>
  <c r="BI453" i="4"/>
  <c r="BH453" i="4"/>
  <c r="BG453" i="4"/>
  <c r="BF453" i="4"/>
  <c r="T453" i="4"/>
  <c r="R453" i="4"/>
  <c r="P453" i="4"/>
  <c r="BI445" i="4"/>
  <c r="BH445" i="4"/>
  <c r="BG445" i="4"/>
  <c r="BF445" i="4"/>
  <c r="T445" i="4"/>
  <c r="R445" i="4"/>
  <c r="P445" i="4"/>
  <c r="BI440" i="4"/>
  <c r="BH440" i="4"/>
  <c r="BG440" i="4"/>
  <c r="BF440" i="4"/>
  <c r="T440" i="4"/>
  <c r="R440" i="4"/>
  <c r="P440" i="4"/>
  <c r="BI437" i="4"/>
  <c r="BH437" i="4"/>
  <c r="BG437" i="4"/>
  <c r="BF437" i="4"/>
  <c r="T437" i="4"/>
  <c r="R437" i="4"/>
  <c r="P437" i="4"/>
  <c r="BI433" i="4"/>
  <c r="BH433" i="4"/>
  <c r="BG433" i="4"/>
  <c r="BF433" i="4"/>
  <c r="T433" i="4"/>
  <c r="R433" i="4"/>
  <c r="P433" i="4"/>
  <c r="BI430" i="4"/>
  <c r="BH430" i="4"/>
  <c r="BG430" i="4"/>
  <c r="BF430" i="4"/>
  <c r="T430" i="4"/>
  <c r="R430" i="4"/>
  <c r="P430" i="4"/>
  <c r="BI426" i="4"/>
  <c r="BH426" i="4"/>
  <c r="BG426" i="4"/>
  <c r="BF426" i="4"/>
  <c r="T426" i="4"/>
  <c r="R426" i="4"/>
  <c r="P426" i="4"/>
  <c r="BI423" i="4"/>
  <c r="BH423" i="4"/>
  <c r="BG423" i="4"/>
  <c r="BF423" i="4"/>
  <c r="T423" i="4"/>
  <c r="R423" i="4"/>
  <c r="P423" i="4"/>
  <c r="BI419" i="4"/>
  <c r="BH419" i="4"/>
  <c r="BG419" i="4"/>
  <c r="BF419" i="4"/>
  <c r="T419" i="4"/>
  <c r="R419" i="4"/>
  <c r="P419" i="4"/>
  <c r="BI415" i="4"/>
  <c r="BH415" i="4"/>
  <c r="BG415" i="4"/>
  <c r="BF415" i="4"/>
  <c r="T415" i="4"/>
  <c r="R415" i="4"/>
  <c r="P415" i="4"/>
  <c r="BI411" i="4"/>
  <c r="BH411" i="4"/>
  <c r="BG411" i="4"/>
  <c r="BF411" i="4"/>
  <c r="T411" i="4"/>
  <c r="R411" i="4"/>
  <c r="P411" i="4"/>
  <c r="BI408" i="4"/>
  <c r="BH408" i="4"/>
  <c r="BG408" i="4"/>
  <c r="BF408" i="4"/>
  <c r="T408" i="4"/>
  <c r="R408" i="4"/>
  <c r="P408" i="4"/>
  <c r="BI404" i="4"/>
  <c r="BH404" i="4"/>
  <c r="BG404" i="4"/>
  <c r="BF404" i="4"/>
  <c r="T404" i="4"/>
  <c r="R404" i="4"/>
  <c r="P404" i="4"/>
  <c r="BI400" i="4"/>
  <c r="BH400" i="4"/>
  <c r="BG400" i="4"/>
  <c r="BF400" i="4"/>
  <c r="T400" i="4"/>
  <c r="R400" i="4"/>
  <c r="P400" i="4"/>
  <c r="BI396" i="4"/>
  <c r="BH396" i="4"/>
  <c r="BG396" i="4"/>
  <c r="BF396" i="4"/>
  <c r="T396" i="4"/>
  <c r="R396" i="4"/>
  <c r="P396" i="4"/>
  <c r="BI392" i="4"/>
  <c r="BH392" i="4"/>
  <c r="BG392" i="4"/>
  <c r="BF392" i="4"/>
  <c r="T392" i="4"/>
  <c r="R392" i="4"/>
  <c r="P392" i="4"/>
  <c r="BI389" i="4"/>
  <c r="BH389" i="4"/>
  <c r="BG389" i="4"/>
  <c r="BF389" i="4"/>
  <c r="T389" i="4"/>
  <c r="R389" i="4"/>
  <c r="P389" i="4"/>
  <c r="BI386" i="4"/>
  <c r="BH386" i="4"/>
  <c r="BG386" i="4"/>
  <c r="BF386" i="4"/>
  <c r="T386" i="4"/>
  <c r="R386" i="4"/>
  <c r="P386" i="4"/>
  <c r="BI383" i="4"/>
  <c r="BH383" i="4"/>
  <c r="BG383" i="4"/>
  <c r="BF383" i="4"/>
  <c r="T383" i="4"/>
  <c r="R383" i="4"/>
  <c r="P383" i="4"/>
  <c r="BI379" i="4"/>
  <c r="BH379" i="4"/>
  <c r="BG379" i="4"/>
  <c r="BF379" i="4"/>
  <c r="T379" i="4"/>
  <c r="R379" i="4"/>
  <c r="P379" i="4"/>
  <c r="BI375" i="4"/>
  <c r="BH375" i="4"/>
  <c r="BG375" i="4"/>
  <c r="BF375" i="4"/>
  <c r="T375" i="4"/>
  <c r="R375" i="4"/>
  <c r="P375" i="4"/>
  <c r="BI372" i="4"/>
  <c r="BH372" i="4"/>
  <c r="BG372" i="4"/>
  <c r="BF372" i="4"/>
  <c r="T372" i="4"/>
  <c r="R372" i="4"/>
  <c r="P372" i="4"/>
  <c r="BI367" i="4"/>
  <c r="BH367" i="4"/>
  <c r="BG367" i="4"/>
  <c r="BF367" i="4"/>
  <c r="T367" i="4"/>
  <c r="R367" i="4"/>
  <c r="P367" i="4"/>
  <c r="BI364" i="4"/>
  <c r="BH364" i="4"/>
  <c r="BG364" i="4"/>
  <c r="BF364" i="4"/>
  <c r="T364" i="4"/>
  <c r="R364" i="4"/>
  <c r="P364" i="4"/>
  <c r="BI360" i="4"/>
  <c r="BH360" i="4"/>
  <c r="BG360" i="4"/>
  <c r="BF360" i="4"/>
  <c r="T360" i="4"/>
  <c r="R360" i="4"/>
  <c r="P360" i="4"/>
  <c r="BI357" i="4"/>
  <c r="BH357" i="4"/>
  <c r="BG357" i="4"/>
  <c r="BF357" i="4"/>
  <c r="T357" i="4"/>
  <c r="R357" i="4"/>
  <c r="P357" i="4"/>
  <c r="BI353" i="4"/>
  <c r="BH353" i="4"/>
  <c r="BG353" i="4"/>
  <c r="BF353" i="4"/>
  <c r="T353" i="4"/>
  <c r="R353" i="4"/>
  <c r="P353" i="4"/>
  <c r="BI347" i="4"/>
  <c r="BH347" i="4"/>
  <c r="BG347" i="4"/>
  <c r="BF347" i="4"/>
  <c r="T347" i="4"/>
  <c r="R347" i="4"/>
  <c r="P347" i="4"/>
  <c r="BI341" i="4"/>
  <c r="BH341" i="4"/>
  <c r="BG341" i="4"/>
  <c r="BF341" i="4"/>
  <c r="T341" i="4"/>
  <c r="R341" i="4"/>
  <c r="P341" i="4"/>
  <c r="BI337" i="4"/>
  <c r="BH337" i="4"/>
  <c r="BG337" i="4"/>
  <c r="BF337" i="4"/>
  <c r="T337" i="4"/>
  <c r="R337" i="4"/>
  <c r="P337" i="4"/>
  <c r="BI333" i="4"/>
  <c r="BH333" i="4"/>
  <c r="BG333" i="4"/>
  <c r="BF333" i="4"/>
  <c r="T333" i="4"/>
  <c r="R333" i="4"/>
  <c r="P333" i="4"/>
  <c r="BI329" i="4"/>
  <c r="BH329" i="4"/>
  <c r="BG329" i="4"/>
  <c r="BF329" i="4"/>
  <c r="T329" i="4"/>
  <c r="R329" i="4"/>
  <c r="P329" i="4"/>
  <c r="BI324" i="4"/>
  <c r="BH324" i="4"/>
  <c r="BG324" i="4"/>
  <c r="BF324" i="4"/>
  <c r="T324" i="4"/>
  <c r="R324" i="4"/>
  <c r="P324" i="4"/>
  <c r="BI319" i="4"/>
  <c r="BH319" i="4"/>
  <c r="BG319" i="4"/>
  <c r="BF319" i="4"/>
  <c r="T319" i="4"/>
  <c r="R319" i="4"/>
  <c r="P319" i="4"/>
  <c r="BI316" i="4"/>
  <c r="BH316" i="4"/>
  <c r="BG316" i="4"/>
  <c r="BF316" i="4"/>
  <c r="T316" i="4"/>
  <c r="R316" i="4"/>
  <c r="P316" i="4"/>
  <c r="BI313" i="4"/>
  <c r="BH313" i="4"/>
  <c r="BG313" i="4"/>
  <c r="BF313" i="4"/>
  <c r="T313" i="4"/>
  <c r="R313" i="4"/>
  <c r="P313" i="4"/>
  <c r="BI309" i="4"/>
  <c r="BH309" i="4"/>
  <c r="BG309" i="4"/>
  <c r="BF309" i="4"/>
  <c r="T309" i="4"/>
  <c r="R309" i="4"/>
  <c r="P309" i="4"/>
  <c r="BI306" i="4"/>
  <c r="BH306" i="4"/>
  <c r="BG306" i="4"/>
  <c r="BF306" i="4"/>
  <c r="T306" i="4"/>
  <c r="R306" i="4"/>
  <c r="P306" i="4"/>
  <c r="BI302" i="4"/>
  <c r="BH302" i="4"/>
  <c r="BG302" i="4"/>
  <c r="BF302" i="4"/>
  <c r="T302" i="4"/>
  <c r="R302" i="4"/>
  <c r="P302" i="4"/>
  <c r="BI299" i="4"/>
  <c r="BH299" i="4"/>
  <c r="BG299" i="4"/>
  <c r="BF299" i="4"/>
  <c r="T299" i="4"/>
  <c r="R299" i="4"/>
  <c r="P299" i="4"/>
  <c r="BI295" i="4"/>
  <c r="BH295" i="4"/>
  <c r="BG295" i="4"/>
  <c r="BF295" i="4"/>
  <c r="T295" i="4"/>
  <c r="R295" i="4"/>
  <c r="P295" i="4"/>
  <c r="BI292" i="4"/>
  <c r="BH292" i="4"/>
  <c r="BG292" i="4"/>
  <c r="BF292" i="4"/>
  <c r="T292" i="4"/>
  <c r="R292" i="4"/>
  <c r="P292" i="4"/>
  <c r="BI288" i="4"/>
  <c r="BH288" i="4"/>
  <c r="BG288" i="4"/>
  <c r="BF288" i="4"/>
  <c r="T288" i="4"/>
  <c r="R288" i="4"/>
  <c r="P288" i="4"/>
  <c r="BI285" i="4"/>
  <c r="BH285" i="4"/>
  <c r="BG285" i="4"/>
  <c r="BF285" i="4"/>
  <c r="T285" i="4"/>
  <c r="R285" i="4"/>
  <c r="P285" i="4"/>
  <c r="BI282" i="4"/>
  <c r="BH282" i="4"/>
  <c r="BG282" i="4"/>
  <c r="BF282" i="4"/>
  <c r="T282" i="4"/>
  <c r="R282" i="4"/>
  <c r="P282" i="4"/>
  <c r="BI278" i="4"/>
  <c r="BH278" i="4"/>
  <c r="BG278" i="4"/>
  <c r="BF278" i="4"/>
  <c r="T278" i="4"/>
  <c r="R278" i="4"/>
  <c r="P278" i="4"/>
  <c r="BI275" i="4"/>
  <c r="BH275" i="4"/>
  <c r="BG275" i="4"/>
  <c r="BF275" i="4"/>
  <c r="T275" i="4"/>
  <c r="R275" i="4"/>
  <c r="P275" i="4"/>
  <c r="BI271" i="4"/>
  <c r="BH271" i="4"/>
  <c r="BG271" i="4"/>
  <c r="BF271" i="4"/>
  <c r="T271" i="4"/>
  <c r="R271" i="4"/>
  <c r="P271" i="4"/>
  <c r="BI264" i="4"/>
  <c r="BH264" i="4"/>
  <c r="BG264" i="4"/>
  <c r="BF264" i="4"/>
  <c r="T264" i="4"/>
  <c r="T263" i="4"/>
  <c r="R264" i="4"/>
  <c r="R263" i="4" s="1"/>
  <c r="P264" i="4"/>
  <c r="P263" i="4" s="1"/>
  <c r="BI260" i="4"/>
  <c r="BH260" i="4"/>
  <c r="BG260" i="4"/>
  <c r="BF260" i="4"/>
  <c r="T260" i="4"/>
  <c r="R260" i="4"/>
  <c r="P260" i="4"/>
  <c r="BI256" i="4"/>
  <c r="BH256" i="4"/>
  <c r="BG256" i="4"/>
  <c r="BF256" i="4"/>
  <c r="T256" i="4"/>
  <c r="R256" i="4"/>
  <c r="P256" i="4"/>
  <c r="BI252" i="4"/>
  <c r="BH252" i="4"/>
  <c r="BG252" i="4"/>
  <c r="BF252" i="4"/>
  <c r="T252" i="4"/>
  <c r="R252" i="4"/>
  <c r="P252" i="4"/>
  <c r="BI248" i="4"/>
  <c r="BH248" i="4"/>
  <c r="BG248" i="4"/>
  <c r="BF248" i="4"/>
  <c r="T248" i="4"/>
  <c r="R248" i="4"/>
  <c r="P248" i="4"/>
  <c r="BI233" i="4"/>
  <c r="BH233" i="4"/>
  <c r="BG233" i="4"/>
  <c r="BF233" i="4"/>
  <c r="T233" i="4"/>
  <c r="R233" i="4"/>
  <c r="P233" i="4"/>
  <c r="BI230" i="4"/>
  <c r="BH230" i="4"/>
  <c r="BG230" i="4"/>
  <c r="BF230" i="4"/>
  <c r="T230" i="4"/>
  <c r="R230" i="4"/>
  <c r="P230" i="4"/>
  <c r="BI227" i="4"/>
  <c r="BH227" i="4"/>
  <c r="BG227" i="4"/>
  <c r="BF227" i="4"/>
  <c r="T227" i="4"/>
  <c r="R227" i="4"/>
  <c r="P227" i="4"/>
  <c r="BI217" i="4"/>
  <c r="BH217" i="4"/>
  <c r="BG217" i="4"/>
  <c r="BF217" i="4"/>
  <c r="T217" i="4"/>
  <c r="R217" i="4"/>
  <c r="P217" i="4"/>
  <c r="BI214" i="4"/>
  <c r="BH214" i="4"/>
  <c r="BG214" i="4"/>
  <c r="BF214" i="4"/>
  <c r="T214" i="4"/>
  <c r="R214" i="4"/>
  <c r="P214" i="4"/>
  <c r="BI211" i="4"/>
  <c r="BH211" i="4"/>
  <c r="BG211" i="4"/>
  <c r="BF211" i="4"/>
  <c r="T211" i="4"/>
  <c r="R211" i="4"/>
  <c r="P211" i="4"/>
  <c r="BI203" i="4"/>
  <c r="BH203" i="4"/>
  <c r="BG203" i="4"/>
  <c r="BF203" i="4"/>
  <c r="T203" i="4"/>
  <c r="R203" i="4"/>
  <c r="P203" i="4"/>
  <c r="BI198" i="4"/>
  <c r="BH198" i="4"/>
  <c r="BG198" i="4"/>
  <c r="BF198" i="4"/>
  <c r="T198" i="4"/>
  <c r="R198" i="4"/>
  <c r="P198" i="4"/>
  <c r="BI193" i="4"/>
  <c r="BH193" i="4"/>
  <c r="BG193" i="4"/>
  <c r="BF193" i="4"/>
  <c r="T193" i="4"/>
  <c r="R193" i="4"/>
  <c r="P193" i="4"/>
  <c r="BI189" i="4"/>
  <c r="BH189" i="4"/>
  <c r="BG189" i="4"/>
  <c r="BF189" i="4"/>
  <c r="T189" i="4"/>
  <c r="R189" i="4"/>
  <c r="P189" i="4"/>
  <c r="BI185" i="4"/>
  <c r="BH185" i="4"/>
  <c r="BG185" i="4"/>
  <c r="BF185" i="4"/>
  <c r="T185" i="4"/>
  <c r="R185" i="4"/>
  <c r="P185" i="4"/>
  <c r="BI180" i="4"/>
  <c r="BH180" i="4"/>
  <c r="BG180" i="4"/>
  <c r="BF180" i="4"/>
  <c r="T180" i="4"/>
  <c r="R180" i="4"/>
  <c r="P180" i="4"/>
  <c r="BI173" i="4"/>
  <c r="BH173" i="4"/>
  <c r="BG173" i="4"/>
  <c r="BF173" i="4"/>
  <c r="T173" i="4"/>
  <c r="R173" i="4"/>
  <c r="P173" i="4"/>
  <c r="BI166" i="4"/>
  <c r="BH166" i="4"/>
  <c r="BG166" i="4"/>
  <c r="BF166" i="4"/>
  <c r="T166" i="4"/>
  <c r="R166" i="4"/>
  <c r="P166" i="4"/>
  <c r="BI158" i="4"/>
  <c r="BH158" i="4"/>
  <c r="BG158" i="4"/>
  <c r="BF158" i="4"/>
  <c r="T158" i="4"/>
  <c r="R158" i="4"/>
  <c r="P158" i="4"/>
  <c r="BI154" i="4"/>
  <c r="BH154" i="4"/>
  <c r="BG154" i="4"/>
  <c r="BF154" i="4"/>
  <c r="T154" i="4"/>
  <c r="R154" i="4"/>
  <c r="P154" i="4"/>
  <c r="BI149" i="4"/>
  <c r="BH149" i="4"/>
  <c r="BG149" i="4"/>
  <c r="BF149" i="4"/>
  <c r="T149" i="4"/>
  <c r="R149" i="4"/>
  <c r="P149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6" i="4"/>
  <c r="BH136" i="4"/>
  <c r="BG136" i="4"/>
  <c r="BF136" i="4"/>
  <c r="T136" i="4"/>
  <c r="R136" i="4"/>
  <c r="P136" i="4"/>
  <c r="BI132" i="4"/>
  <c r="BH132" i="4"/>
  <c r="BG132" i="4"/>
  <c r="BF132" i="4"/>
  <c r="T132" i="4"/>
  <c r="R132" i="4"/>
  <c r="P132" i="4"/>
  <c r="BI128" i="4"/>
  <c r="BH128" i="4"/>
  <c r="BG128" i="4"/>
  <c r="BF128" i="4"/>
  <c r="T128" i="4"/>
  <c r="R128" i="4"/>
  <c r="P128" i="4"/>
  <c r="BI124" i="4"/>
  <c r="BH124" i="4"/>
  <c r="BG124" i="4"/>
  <c r="BF124" i="4"/>
  <c r="T124" i="4"/>
  <c r="R124" i="4"/>
  <c r="P124" i="4"/>
  <c r="BI118" i="4"/>
  <c r="BH118" i="4"/>
  <c r="BG118" i="4"/>
  <c r="BF118" i="4"/>
  <c r="T118" i="4"/>
  <c r="R118" i="4"/>
  <c r="P118" i="4"/>
  <c r="BI112" i="4"/>
  <c r="BH112" i="4"/>
  <c r="BG112" i="4"/>
  <c r="BF112" i="4"/>
  <c r="T112" i="4"/>
  <c r="R112" i="4"/>
  <c r="P112" i="4"/>
  <c r="BI108" i="4"/>
  <c r="BH108" i="4"/>
  <c r="BG108" i="4"/>
  <c r="BF108" i="4"/>
  <c r="T108" i="4"/>
  <c r="R108" i="4"/>
  <c r="P108" i="4"/>
  <c r="BI104" i="4"/>
  <c r="BH104" i="4"/>
  <c r="BG104" i="4"/>
  <c r="BF104" i="4"/>
  <c r="T104" i="4"/>
  <c r="R104" i="4"/>
  <c r="P104" i="4"/>
  <c r="BI100" i="4"/>
  <c r="BH100" i="4"/>
  <c r="BG100" i="4"/>
  <c r="BF100" i="4"/>
  <c r="T100" i="4"/>
  <c r="R100" i="4"/>
  <c r="P100" i="4"/>
  <c r="BI96" i="4"/>
  <c r="BH96" i="4"/>
  <c r="BG96" i="4"/>
  <c r="BF96" i="4"/>
  <c r="T96" i="4"/>
  <c r="R96" i="4"/>
  <c r="P96" i="4"/>
  <c r="BI92" i="4"/>
  <c r="BH92" i="4"/>
  <c r="BG92" i="4"/>
  <c r="BF92" i="4"/>
  <c r="T92" i="4"/>
  <c r="R92" i="4"/>
  <c r="P92" i="4"/>
  <c r="J85" i="4"/>
  <c r="F85" i="4"/>
  <c r="F83" i="4"/>
  <c r="E81" i="4"/>
  <c r="J54" i="4"/>
  <c r="F54" i="4"/>
  <c r="F52" i="4"/>
  <c r="E50" i="4"/>
  <c r="J24" i="4"/>
  <c r="E24" i="4"/>
  <c r="J86" i="4"/>
  <c r="J23" i="4"/>
  <c r="J18" i="4"/>
  <c r="E18" i="4"/>
  <c r="F55" i="4"/>
  <c r="J17" i="4"/>
  <c r="J12" i="4"/>
  <c r="J52" i="4" s="1"/>
  <c r="E7" i="4"/>
  <c r="E79" i="4" s="1"/>
  <c r="J37" i="3"/>
  <c r="J36" i="3"/>
  <c r="AY56" i="1"/>
  <c r="J35" i="3"/>
  <c r="AX56" i="1"/>
  <c r="BI427" i="3"/>
  <c r="BH427" i="3"/>
  <c r="BG427" i="3"/>
  <c r="BF427" i="3"/>
  <c r="T427" i="3"/>
  <c r="T426" i="3"/>
  <c r="R427" i="3"/>
  <c r="R426" i="3"/>
  <c r="P427" i="3"/>
  <c r="P426" i="3"/>
  <c r="BI422" i="3"/>
  <c r="BH422" i="3"/>
  <c r="BG422" i="3"/>
  <c r="BF422" i="3"/>
  <c r="T422" i="3"/>
  <c r="R422" i="3"/>
  <c r="P422" i="3"/>
  <c r="BI417" i="3"/>
  <c r="BH417" i="3"/>
  <c r="BG417" i="3"/>
  <c r="BF417" i="3"/>
  <c r="T417" i="3"/>
  <c r="R417" i="3"/>
  <c r="P417" i="3"/>
  <c r="BI413" i="3"/>
  <c r="BH413" i="3"/>
  <c r="BG413" i="3"/>
  <c r="BF413" i="3"/>
  <c r="T413" i="3"/>
  <c r="R413" i="3"/>
  <c r="P413" i="3"/>
  <c r="BI407" i="3"/>
  <c r="BH407" i="3"/>
  <c r="BG407" i="3"/>
  <c r="BF407" i="3"/>
  <c r="T407" i="3"/>
  <c r="R407" i="3"/>
  <c r="P407" i="3"/>
  <c r="BI401" i="3"/>
  <c r="BH401" i="3"/>
  <c r="BG401" i="3"/>
  <c r="BF401" i="3"/>
  <c r="T401" i="3"/>
  <c r="R401" i="3"/>
  <c r="P401" i="3"/>
  <c r="BI395" i="3"/>
  <c r="BH395" i="3"/>
  <c r="BG395" i="3"/>
  <c r="BF395" i="3"/>
  <c r="T395" i="3"/>
  <c r="R395" i="3"/>
  <c r="P395" i="3"/>
  <c r="BI389" i="3"/>
  <c r="BH389" i="3"/>
  <c r="BG389" i="3"/>
  <c r="BF389" i="3"/>
  <c r="T389" i="3"/>
  <c r="R389" i="3"/>
  <c r="P389" i="3"/>
  <c r="BI383" i="3"/>
  <c r="BH383" i="3"/>
  <c r="BG383" i="3"/>
  <c r="BF383" i="3"/>
  <c r="T383" i="3"/>
  <c r="R383" i="3"/>
  <c r="P383" i="3"/>
  <c r="BI379" i="3"/>
  <c r="BH379" i="3"/>
  <c r="BG379" i="3"/>
  <c r="BF379" i="3"/>
  <c r="T379" i="3"/>
  <c r="R379" i="3"/>
  <c r="P379" i="3"/>
  <c r="BI375" i="3"/>
  <c r="BH375" i="3"/>
  <c r="BG375" i="3"/>
  <c r="BF375" i="3"/>
  <c r="T375" i="3"/>
  <c r="R375" i="3"/>
  <c r="P375" i="3"/>
  <c r="BI371" i="3"/>
  <c r="BH371" i="3"/>
  <c r="BG371" i="3"/>
  <c r="BF371" i="3"/>
  <c r="T371" i="3"/>
  <c r="R371" i="3"/>
  <c r="P371" i="3"/>
  <c r="BI365" i="3"/>
  <c r="BH365" i="3"/>
  <c r="BG365" i="3"/>
  <c r="BF365" i="3"/>
  <c r="T365" i="3"/>
  <c r="R365" i="3"/>
  <c r="P365" i="3"/>
  <c r="BI361" i="3"/>
  <c r="BH361" i="3"/>
  <c r="BG361" i="3"/>
  <c r="BF361" i="3"/>
  <c r="T361" i="3"/>
  <c r="R361" i="3"/>
  <c r="P361" i="3"/>
  <c r="BI358" i="3"/>
  <c r="BH358" i="3"/>
  <c r="BG358" i="3"/>
  <c r="BF358" i="3"/>
  <c r="T358" i="3"/>
  <c r="R358" i="3"/>
  <c r="P358" i="3"/>
  <c r="BI354" i="3"/>
  <c r="BH354" i="3"/>
  <c r="BG354" i="3"/>
  <c r="BF354" i="3"/>
  <c r="T354" i="3"/>
  <c r="R354" i="3"/>
  <c r="P354" i="3"/>
  <c r="BI351" i="3"/>
  <c r="BH351" i="3"/>
  <c r="BG351" i="3"/>
  <c r="BF351" i="3"/>
  <c r="T351" i="3"/>
  <c r="R351" i="3"/>
  <c r="P351" i="3"/>
  <c r="BI347" i="3"/>
  <c r="BH347" i="3"/>
  <c r="BG347" i="3"/>
  <c r="BF347" i="3"/>
  <c r="T347" i="3"/>
  <c r="R347" i="3"/>
  <c r="P347" i="3"/>
  <c r="BI343" i="3"/>
  <c r="BH343" i="3"/>
  <c r="BG343" i="3"/>
  <c r="BF343" i="3"/>
  <c r="T343" i="3"/>
  <c r="R343" i="3"/>
  <c r="P343" i="3"/>
  <c r="BI339" i="3"/>
  <c r="BH339" i="3"/>
  <c r="BG339" i="3"/>
  <c r="BF339" i="3"/>
  <c r="T339" i="3"/>
  <c r="R339" i="3"/>
  <c r="P339" i="3"/>
  <c r="BI335" i="3"/>
  <c r="BH335" i="3"/>
  <c r="BG335" i="3"/>
  <c r="BF335" i="3"/>
  <c r="T335" i="3"/>
  <c r="R335" i="3"/>
  <c r="P335" i="3"/>
  <c r="BI331" i="3"/>
  <c r="BH331" i="3"/>
  <c r="BG331" i="3"/>
  <c r="BF331" i="3"/>
  <c r="T331" i="3"/>
  <c r="R331" i="3"/>
  <c r="P331" i="3"/>
  <c r="BI327" i="3"/>
  <c r="BH327" i="3"/>
  <c r="BG327" i="3"/>
  <c r="BF327" i="3"/>
  <c r="T327" i="3"/>
  <c r="R327" i="3"/>
  <c r="P327" i="3"/>
  <c r="BI324" i="3"/>
  <c r="BH324" i="3"/>
  <c r="BG324" i="3"/>
  <c r="BF324" i="3"/>
  <c r="T324" i="3"/>
  <c r="R324" i="3"/>
  <c r="P324" i="3"/>
  <c r="BI319" i="3"/>
  <c r="BH319" i="3"/>
  <c r="BG319" i="3"/>
  <c r="BF319" i="3"/>
  <c r="T319" i="3"/>
  <c r="R319" i="3"/>
  <c r="P319" i="3"/>
  <c r="BI316" i="3"/>
  <c r="BH316" i="3"/>
  <c r="BG316" i="3"/>
  <c r="BF316" i="3"/>
  <c r="T316" i="3"/>
  <c r="R316" i="3"/>
  <c r="P316" i="3"/>
  <c r="BI313" i="3"/>
  <c r="BH313" i="3"/>
  <c r="BG313" i="3"/>
  <c r="BF313" i="3"/>
  <c r="T313" i="3"/>
  <c r="R313" i="3"/>
  <c r="P313" i="3"/>
  <c r="BI309" i="3"/>
  <c r="BH309" i="3"/>
  <c r="BG309" i="3"/>
  <c r="BF309" i="3"/>
  <c r="T309" i="3"/>
  <c r="R309" i="3"/>
  <c r="P309" i="3"/>
  <c r="BI304" i="3"/>
  <c r="BH304" i="3"/>
  <c r="BG304" i="3"/>
  <c r="BF304" i="3"/>
  <c r="T304" i="3"/>
  <c r="R304" i="3"/>
  <c r="P304" i="3"/>
  <c r="BI301" i="3"/>
  <c r="BH301" i="3"/>
  <c r="BG301" i="3"/>
  <c r="BF301" i="3"/>
  <c r="T301" i="3"/>
  <c r="R301" i="3"/>
  <c r="P301" i="3"/>
  <c r="BI298" i="3"/>
  <c r="BH298" i="3"/>
  <c r="BG298" i="3"/>
  <c r="BF298" i="3"/>
  <c r="T298" i="3"/>
  <c r="R298" i="3"/>
  <c r="P298" i="3"/>
  <c r="BI295" i="3"/>
  <c r="BH295" i="3"/>
  <c r="BG295" i="3"/>
  <c r="BF295" i="3"/>
  <c r="T295" i="3"/>
  <c r="R295" i="3"/>
  <c r="P295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84" i="3"/>
  <c r="BH284" i="3"/>
  <c r="BG284" i="3"/>
  <c r="BF284" i="3"/>
  <c r="T284" i="3"/>
  <c r="R284" i="3"/>
  <c r="P284" i="3"/>
  <c r="BI281" i="3"/>
  <c r="BH281" i="3"/>
  <c r="BG281" i="3"/>
  <c r="BF281" i="3"/>
  <c r="T281" i="3"/>
  <c r="R281" i="3"/>
  <c r="P281" i="3"/>
  <c r="BI277" i="3"/>
  <c r="BH277" i="3"/>
  <c r="BG277" i="3"/>
  <c r="BF277" i="3"/>
  <c r="T277" i="3"/>
  <c r="R277" i="3"/>
  <c r="P277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6" i="3"/>
  <c r="BH266" i="3"/>
  <c r="BG266" i="3"/>
  <c r="BF266" i="3"/>
  <c r="T266" i="3"/>
  <c r="R266" i="3"/>
  <c r="P266" i="3"/>
  <c r="BI261" i="3"/>
  <c r="BH261" i="3"/>
  <c r="BG261" i="3"/>
  <c r="BF261" i="3"/>
  <c r="T261" i="3"/>
  <c r="R261" i="3"/>
  <c r="P261" i="3"/>
  <c r="BI256" i="3"/>
  <c r="BH256" i="3"/>
  <c r="BG256" i="3"/>
  <c r="BF256" i="3"/>
  <c r="T256" i="3"/>
  <c r="R256" i="3"/>
  <c r="P256" i="3"/>
  <c r="BI252" i="3"/>
  <c r="BH252" i="3"/>
  <c r="BG252" i="3"/>
  <c r="BF252" i="3"/>
  <c r="T252" i="3"/>
  <c r="R252" i="3"/>
  <c r="P252" i="3"/>
  <c r="BI243" i="3"/>
  <c r="BH243" i="3"/>
  <c r="BG243" i="3"/>
  <c r="BF243" i="3"/>
  <c r="T243" i="3"/>
  <c r="R243" i="3"/>
  <c r="P243" i="3"/>
  <c r="BI238" i="3"/>
  <c r="BH238" i="3"/>
  <c r="BG238" i="3"/>
  <c r="BF238" i="3"/>
  <c r="T238" i="3"/>
  <c r="R238" i="3"/>
  <c r="P238" i="3"/>
  <c r="BI233" i="3"/>
  <c r="BH233" i="3"/>
  <c r="BG233" i="3"/>
  <c r="BF233" i="3"/>
  <c r="T233" i="3"/>
  <c r="R233" i="3"/>
  <c r="P233" i="3"/>
  <c r="BI228" i="3"/>
  <c r="BH228" i="3"/>
  <c r="BG228" i="3"/>
  <c r="BF228" i="3"/>
  <c r="T228" i="3"/>
  <c r="T227" i="3" s="1"/>
  <c r="R228" i="3"/>
  <c r="R227" i="3"/>
  <c r="P228" i="3"/>
  <c r="P227" i="3" s="1"/>
  <c r="BI221" i="3"/>
  <c r="BH221" i="3"/>
  <c r="BG221" i="3"/>
  <c r="BF221" i="3"/>
  <c r="T221" i="3"/>
  <c r="T220" i="3"/>
  <c r="R221" i="3"/>
  <c r="R220" i="3" s="1"/>
  <c r="P221" i="3"/>
  <c r="P220" i="3" s="1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200" i="3"/>
  <c r="BH200" i="3"/>
  <c r="BG200" i="3"/>
  <c r="BF200" i="3"/>
  <c r="T200" i="3"/>
  <c r="R200" i="3"/>
  <c r="P200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2" i="3"/>
  <c r="BH182" i="3"/>
  <c r="BG182" i="3"/>
  <c r="BF182" i="3"/>
  <c r="T182" i="3"/>
  <c r="R182" i="3"/>
  <c r="P182" i="3"/>
  <c r="BI177" i="3"/>
  <c r="BH177" i="3"/>
  <c r="BG177" i="3"/>
  <c r="BF177" i="3"/>
  <c r="T177" i="3"/>
  <c r="R177" i="3"/>
  <c r="P177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0" i="3"/>
  <c r="BH160" i="3"/>
  <c r="BG160" i="3"/>
  <c r="BF160" i="3"/>
  <c r="T160" i="3"/>
  <c r="R160" i="3"/>
  <c r="P160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5" i="3"/>
  <c r="BH145" i="3"/>
  <c r="BG145" i="3"/>
  <c r="BF145" i="3"/>
  <c r="T145" i="3"/>
  <c r="R145" i="3"/>
  <c r="P145" i="3"/>
  <c r="BI140" i="3"/>
  <c r="BH140" i="3"/>
  <c r="BG140" i="3"/>
  <c r="BF140" i="3"/>
  <c r="T140" i="3"/>
  <c r="R140" i="3"/>
  <c r="P140" i="3"/>
  <c r="BI135" i="3"/>
  <c r="BH135" i="3"/>
  <c r="BG135" i="3"/>
  <c r="BF135" i="3"/>
  <c r="T135" i="3"/>
  <c r="R135" i="3"/>
  <c r="P135" i="3"/>
  <c r="BI129" i="3"/>
  <c r="BH129" i="3"/>
  <c r="BG129" i="3"/>
  <c r="BF129" i="3"/>
  <c r="T129" i="3"/>
  <c r="R129" i="3"/>
  <c r="P129" i="3"/>
  <c r="BI124" i="3"/>
  <c r="BH124" i="3"/>
  <c r="BG124" i="3"/>
  <c r="BF124" i="3"/>
  <c r="T124" i="3"/>
  <c r="R124" i="3"/>
  <c r="P124" i="3"/>
  <c r="BI120" i="3"/>
  <c r="BH120" i="3"/>
  <c r="BG120" i="3"/>
  <c r="BF120" i="3"/>
  <c r="T120" i="3"/>
  <c r="R120" i="3"/>
  <c r="P120" i="3"/>
  <c r="BI116" i="3"/>
  <c r="BH116" i="3"/>
  <c r="BG116" i="3"/>
  <c r="BF116" i="3"/>
  <c r="T116" i="3"/>
  <c r="R116" i="3"/>
  <c r="P116" i="3"/>
  <c r="BI112" i="3"/>
  <c r="BH112" i="3"/>
  <c r="BG112" i="3"/>
  <c r="BF112" i="3"/>
  <c r="T112" i="3"/>
  <c r="R112" i="3"/>
  <c r="P112" i="3"/>
  <c r="BI108" i="3"/>
  <c r="BH108" i="3"/>
  <c r="BG108" i="3"/>
  <c r="BF108" i="3"/>
  <c r="T108" i="3"/>
  <c r="R108" i="3"/>
  <c r="P108" i="3"/>
  <c r="BI104" i="3"/>
  <c r="BH104" i="3"/>
  <c r="BG104" i="3"/>
  <c r="BF104" i="3"/>
  <c r="T104" i="3"/>
  <c r="R104" i="3"/>
  <c r="P104" i="3"/>
  <c r="BI100" i="3"/>
  <c r="BH100" i="3"/>
  <c r="BG100" i="3"/>
  <c r="BF100" i="3"/>
  <c r="T100" i="3"/>
  <c r="R100" i="3"/>
  <c r="P100" i="3"/>
  <c r="BI96" i="3"/>
  <c r="BH96" i="3"/>
  <c r="BG96" i="3"/>
  <c r="BF96" i="3"/>
  <c r="T96" i="3"/>
  <c r="R96" i="3"/>
  <c r="P96" i="3"/>
  <c r="BI92" i="3"/>
  <c r="BH92" i="3"/>
  <c r="BG92" i="3"/>
  <c r="BF92" i="3"/>
  <c r="T92" i="3"/>
  <c r="R92" i="3"/>
  <c r="P92" i="3"/>
  <c r="J85" i="3"/>
  <c r="F85" i="3"/>
  <c r="F83" i="3"/>
  <c r="E81" i="3"/>
  <c r="J54" i="3"/>
  <c r="F54" i="3"/>
  <c r="F52" i="3"/>
  <c r="E50" i="3"/>
  <c r="J24" i="3"/>
  <c r="E24" i="3"/>
  <c r="J86" i="3" s="1"/>
  <c r="J23" i="3"/>
  <c r="J18" i="3"/>
  <c r="E18" i="3"/>
  <c r="F86" i="3" s="1"/>
  <c r="J17" i="3"/>
  <c r="J12" i="3"/>
  <c r="J52" i="3"/>
  <c r="E7" i="3"/>
  <c r="E48" i="3"/>
  <c r="J37" i="2"/>
  <c r="J36" i="2"/>
  <c r="AY55" i="1" s="1"/>
  <c r="J35" i="2"/>
  <c r="AX55" i="1"/>
  <c r="BI124" i="2"/>
  <c r="BH124" i="2"/>
  <c r="BG124" i="2"/>
  <c r="BF124" i="2"/>
  <c r="T124" i="2"/>
  <c r="R124" i="2"/>
  <c r="P124" i="2"/>
  <c r="BI119" i="2"/>
  <c r="BH119" i="2"/>
  <c r="BG119" i="2"/>
  <c r="BF119" i="2"/>
  <c r="T119" i="2"/>
  <c r="R119" i="2"/>
  <c r="P119" i="2"/>
  <c r="BI114" i="2"/>
  <c r="BH114" i="2"/>
  <c r="BG114" i="2"/>
  <c r="BF114" i="2"/>
  <c r="T114" i="2"/>
  <c r="R114" i="2"/>
  <c r="P114" i="2"/>
  <c r="BI110" i="2"/>
  <c r="BH110" i="2"/>
  <c r="BG110" i="2"/>
  <c r="BF110" i="2"/>
  <c r="T110" i="2"/>
  <c r="R110" i="2"/>
  <c r="P110" i="2"/>
  <c r="BI105" i="2"/>
  <c r="BH105" i="2"/>
  <c r="BG105" i="2"/>
  <c r="BF105" i="2"/>
  <c r="T105" i="2"/>
  <c r="R105" i="2"/>
  <c r="P105" i="2"/>
  <c r="BI100" i="2"/>
  <c r="BH100" i="2"/>
  <c r="BG100" i="2"/>
  <c r="BF100" i="2"/>
  <c r="T100" i="2"/>
  <c r="R100" i="2"/>
  <c r="P100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BI88" i="2"/>
  <c r="BH88" i="2"/>
  <c r="BG88" i="2"/>
  <c r="BF88" i="2"/>
  <c r="T88" i="2"/>
  <c r="R88" i="2"/>
  <c r="P88" i="2"/>
  <c r="BI84" i="2"/>
  <c r="BH84" i="2"/>
  <c r="BG84" i="2"/>
  <c r="BF84" i="2"/>
  <c r="T84" i="2"/>
  <c r="R84" i="2"/>
  <c r="P84" i="2"/>
  <c r="J77" i="2"/>
  <c r="F77" i="2"/>
  <c r="F75" i="2"/>
  <c r="E73" i="2"/>
  <c r="J54" i="2"/>
  <c r="F54" i="2"/>
  <c r="F52" i="2"/>
  <c r="E50" i="2"/>
  <c r="J24" i="2"/>
  <c r="E24" i="2"/>
  <c r="J78" i="2"/>
  <c r="J23" i="2"/>
  <c r="J18" i="2"/>
  <c r="E18" i="2"/>
  <c r="F55" i="2"/>
  <c r="J17" i="2"/>
  <c r="J12" i="2"/>
  <c r="J75" i="2" s="1"/>
  <c r="E7" i="2"/>
  <c r="E71" i="2" s="1"/>
  <c r="L50" i="1"/>
  <c r="AM50" i="1"/>
  <c r="AM49" i="1"/>
  <c r="L49" i="1"/>
  <c r="AM47" i="1"/>
  <c r="L47" i="1"/>
  <c r="L45" i="1"/>
  <c r="L44" i="1"/>
  <c r="J422" i="3"/>
  <c r="J284" i="3"/>
  <c r="J167" i="3"/>
  <c r="BK130" i="6"/>
  <c r="J512" i="4"/>
  <c r="BK264" i="4"/>
  <c r="J136" i="4"/>
  <c r="BK228" i="3"/>
  <c r="J101" i="6"/>
  <c r="BK445" i="4"/>
  <c r="J292" i="4"/>
  <c r="BK180" i="4"/>
  <c r="BK270" i="3"/>
  <c r="J129" i="3"/>
  <c r="BK100" i="2"/>
  <c r="BK437" i="4"/>
  <c r="J357" i="4"/>
  <c r="BK185" i="4"/>
  <c r="J413" i="3"/>
  <c r="J339" i="3"/>
  <c r="BK252" i="3"/>
  <c r="BK145" i="3"/>
  <c r="BK138" i="6"/>
  <c r="BK415" i="4"/>
  <c r="J260" i="4"/>
  <c r="BK144" i="4"/>
  <c r="BK339" i="3"/>
  <c r="J228" i="3"/>
  <c r="BK116" i="3"/>
  <c r="BK134" i="6"/>
  <c r="J473" i="4"/>
  <c r="J302" i="4"/>
  <c r="J158" i="4"/>
  <c r="BK383" i="3"/>
  <c r="J188" i="3"/>
  <c r="J440" i="4"/>
  <c r="BK379" i="4"/>
  <c r="BK333" i="4"/>
  <c r="J256" i="4"/>
  <c r="BK124" i="4"/>
  <c r="J145" i="3"/>
  <c r="J110" i="2"/>
  <c r="BK101" i="6"/>
  <c r="J419" i="4"/>
  <c r="J316" i="4"/>
  <c r="J395" i="3"/>
  <c r="BK291" i="3"/>
  <c r="BK516" i="4"/>
  <c r="J341" i="4"/>
  <c r="BK217" i="4"/>
  <c r="J383" i="3"/>
  <c r="BK295" i="3"/>
  <c r="BK135" i="3"/>
  <c r="BK84" i="2"/>
  <c r="BK87" i="6"/>
  <c r="BK313" i="4"/>
  <c r="BK154" i="4"/>
  <c r="BK324" i="3"/>
  <c r="J155" i="3"/>
  <c r="BK530" i="4"/>
  <c r="BK485" i="4"/>
  <c r="BK360" i="4"/>
  <c r="J278" i="4"/>
  <c r="J354" i="3"/>
  <c r="BK206" i="3"/>
  <c r="J124" i="2"/>
  <c r="J485" i="4"/>
  <c r="J404" i="4"/>
  <c r="BK233" i="4"/>
  <c r="BK112" i="4"/>
  <c r="BK375" i="3"/>
  <c r="BK304" i="3"/>
  <c r="BK167" i="3"/>
  <c r="J100" i="2"/>
  <c r="BK426" i="4"/>
  <c r="BK295" i="4"/>
  <c r="J154" i="4"/>
  <c r="BK371" i="3"/>
  <c r="J206" i="3"/>
  <c r="J100" i="3"/>
  <c r="J116" i="6"/>
  <c r="BK433" i="4"/>
  <c r="J252" i="4"/>
  <c r="BK108" i="4"/>
  <c r="J200" i="3"/>
  <c r="BK473" i="4"/>
  <c r="J415" i="4"/>
  <c r="BK347" i="4"/>
  <c r="J264" i="4"/>
  <c r="J128" i="4"/>
  <c r="BK284" i="3"/>
  <c r="J119" i="2"/>
  <c r="AS54" i="1"/>
  <c r="J140" i="4"/>
  <c r="J270" i="3"/>
  <c r="J82" i="6"/>
  <c r="J426" i="4"/>
  <c r="BK256" i="4"/>
  <c r="BK118" i="4"/>
  <c r="J347" i="3"/>
  <c r="BK188" i="3"/>
  <c r="BK96" i="3"/>
  <c r="BK104" i="6"/>
  <c r="J360" i="4"/>
  <c r="BK227" i="4"/>
  <c r="J144" i="4"/>
  <c r="BK277" i="3"/>
  <c r="BK110" i="2"/>
  <c r="J525" i="4"/>
  <c r="BK400" i="4"/>
  <c r="BK214" i="4"/>
  <c r="J324" i="3"/>
  <c r="J182" i="3"/>
  <c r="J105" i="2"/>
  <c r="BK419" i="4"/>
  <c r="J383" i="4"/>
  <c r="BK140" i="4"/>
  <c r="J427" i="3"/>
  <c r="BK351" i="3"/>
  <c r="BK266" i="3"/>
  <c r="BK100" i="3"/>
  <c r="J476" i="4"/>
  <c r="J337" i="4"/>
  <c r="BK149" i="4"/>
  <c r="BK361" i="3"/>
  <c r="BK273" i="3"/>
  <c r="BK120" i="3"/>
  <c r="J138" i="6"/>
  <c r="BK496" i="4"/>
  <c r="J333" i="4"/>
  <c r="J173" i="4"/>
  <c r="J92" i="4"/>
  <c r="BK313" i="3"/>
  <c r="J502" i="4"/>
  <c r="BK430" i="4"/>
  <c r="BK353" i="4"/>
  <c r="BK288" i="4"/>
  <c r="J211" i="4"/>
  <c r="J389" i="3"/>
  <c r="J221" i="3"/>
  <c r="J92" i="3"/>
  <c r="BK120" i="6"/>
  <c r="J480" i="4"/>
  <c r="BK337" i="4"/>
  <c r="BK189" i="4"/>
  <c r="BK354" i="3"/>
  <c r="F34" i="5"/>
  <c r="BA58" i="1" s="1"/>
  <c r="BK465" i="4"/>
  <c r="J389" i="4"/>
  <c r="BK230" i="4"/>
  <c r="BK389" i="3"/>
  <c r="J252" i="3"/>
  <c r="J116" i="3"/>
  <c r="J134" i="6"/>
  <c r="J496" i="4"/>
  <c r="BK324" i="4"/>
  <c r="BK173" i="4"/>
  <c r="J417" i="3"/>
  <c r="BK256" i="3"/>
  <c r="J112" i="3"/>
  <c r="J453" i="4"/>
  <c r="BK302" i="4"/>
  <c r="BK211" i="4"/>
  <c r="J273" i="3"/>
  <c r="BK191" i="3"/>
  <c r="J104" i="3"/>
  <c r="BK507" i="4"/>
  <c r="BK408" i="4"/>
  <c r="J295" i="4"/>
  <c r="BK128" i="4"/>
  <c r="BK358" i="3"/>
  <c r="BK316" i="3"/>
  <c r="J191" i="3"/>
  <c r="J114" i="2"/>
  <c r="J437" i="4"/>
  <c r="BK275" i="4"/>
  <c r="J118" i="4"/>
  <c r="J309" i="3"/>
  <c r="BK150" i="3"/>
  <c r="BK521" i="4"/>
  <c r="BK319" i="4"/>
  <c r="J180" i="4"/>
  <c r="BK422" i="3"/>
  <c r="J301" i="3"/>
  <c r="BK469" i="4"/>
  <c r="J392" i="4"/>
  <c r="BK316" i="4"/>
  <c r="J275" i="4"/>
  <c r="BK136" i="4"/>
  <c r="BK301" i="3"/>
  <c r="J150" i="3"/>
  <c r="BK114" i="2"/>
  <c r="J90" i="6"/>
  <c r="BK383" i="4"/>
  <c r="J324" i="4"/>
  <c r="J132" i="4"/>
  <c r="BK288" i="3"/>
  <c r="J126" i="6"/>
  <c r="J433" i="4"/>
  <c r="BK252" i="4"/>
  <c r="BK96" i="4"/>
  <c r="BK309" i="3"/>
  <c r="J238" i="3"/>
  <c r="BK108" i="3"/>
  <c r="J94" i="6"/>
  <c r="BK341" i="4"/>
  <c r="J214" i="4"/>
  <c r="J96" i="4"/>
  <c r="J261" i="3"/>
  <c r="J135" i="3"/>
  <c r="BK525" i="4"/>
  <c r="J319" i="4"/>
  <c r="BK413" i="3"/>
  <c r="J256" i="3"/>
  <c r="BK140" i="3"/>
  <c r="J120" i="6"/>
  <c r="J465" i="4"/>
  <c r="BK389" i="4"/>
  <c r="BK198" i="4"/>
  <c r="J104" i="4"/>
  <c r="J401" i="3"/>
  <c r="J331" i="3"/>
  <c r="J177" i="3"/>
  <c r="BK124" i="2"/>
  <c r="J445" i="4"/>
  <c r="BK357" i="4"/>
  <c r="J217" i="4"/>
  <c r="BK401" i="3"/>
  <c r="J295" i="3"/>
  <c r="BK200" i="3"/>
  <c r="J92" i="2"/>
  <c r="BK512" i="4"/>
  <c r="J386" i="4"/>
  <c r="J248" i="4"/>
  <c r="J100" i="4"/>
  <c r="BK298" i="3"/>
  <c r="BK476" i="4"/>
  <c r="J423" i="4"/>
  <c r="BK372" i="4"/>
  <c r="BK306" i="4"/>
  <c r="J271" i="4"/>
  <c r="BK166" i="4"/>
  <c r="J319" i="3"/>
  <c r="J120" i="3"/>
  <c r="J96" i="2"/>
  <c r="J82" i="5"/>
  <c r="BK375" i="4"/>
  <c r="J306" i="4"/>
  <c r="J375" i="3"/>
  <c r="J266" i="3"/>
  <c r="BK480" i="4"/>
  <c r="BK423" i="4"/>
  <c r="J285" i="4"/>
  <c r="BK132" i="4"/>
  <c r="J327" i="3"/>
  <c r="BK243" i="3"/>
  <c r="BK104" i="3"/>
  <c r="BK126" i="6"/>
  <c r="J400" i="4"/>
  <c r="BK271" i="4"/>
  <c r="BK104" i="4"/>
  <c r="BK233" i="3"/>
  <c r="BK110" i="6"/>
  <c r="J516" i="4"/>
  <c r="J375" i="4"/>
  <c r="BK285" i="4"/>
  <c r="J358" i="3"/>
  <c r="BK261" i="3"/>
  <c r="BK124" i="3"/>
  <c r="BK90" i="6"/>
  <c r="J430" i="4"/>
  <c r="J367" i="4"/>
  <c r="BK193" i="4"/>
  <c r="BK427" i="3"/>
  <c r="J365" i="3"/>
  <c r="J313" i="3"/>
  <c r="J233" i="3"/>
  <c r="BK92" i="3"/>
  <c r="J457" i="4"/>
  <c r="J299" i="4"/>
  <c r="BK158" i="4"/>
  <c r="J351" i="3"/>
  <c r="J243" i="3"/>
  <c r="J140" i="3"/>
  <c r="BK88" i="2"/>
  <c r="BK502" i="4"/>
  <c r="J329" i="4"/>
  <c r="J230" i="4"/>
  <c r="BK417" i="3"/>
  <c r="J281" i="3"/>
  <c r="J347" i="4"/>
  <c r="J149" i="4"/>
  <c r="BK331" i="3"/>
  <c r="F37" i="5"/>
  <c r="BD58" i="1" s="1"/>
  <c r="J490" i="4"/>
  <c r="BK440" i="4"/>
  <c r="J313" i="4"/>
  <c r="J185" i="4"/>
  <c r="BK365" i="3"/>
  <c r="BK182" i="3"/>
  <c r="BK105" i="2"/>
  <c r="J110" i="6"/>
  <c r="BK364" i="4"/>
  <c r="J189" i="4"/>
  <c r="BK343" i="3"/>
  <c r="BK203" i="3"/>
  <c r="BK92" i="2"/>
  <c r="BK490" i="4"/>
  <c r="BK386" i="4"/>
  <c r="BK282" i="4"/>
  <c r="BK327" i="3"/>
  <c r="BK238" i="3"/>
  <c r="BK112" i="3"/>
  <c r="J87" i="6"/>
  <c r="J396" i="4"/>
  <c r="BK260" i="4"/>
  <c r="J108" i="4"/>
  <c r="BK407" i="3"/>
  <c r="J343" i="3"/>
  <c r="BK281" i="3"/>
  <c r="BK129" i="3"/>
  <c r="BK116" i="6"/>
  <c r="J379" i="4"/>
  <c r="J203" i="4"/>
  <c r="J407" i="3"/>
  <c r="BK319" i="3"/>
  <c r="J203" i="3"/>
  <c r="J96" i="3"/>
  <c r="BK82" i="5"/>
  <c r="BK457" i="4"/>
  <c r="BK203" i="4"/>
  <c r="BK395" i="3"/>
  <c r="J172" i="3"/>
  <c r="BK453" i="4"/>
  <c r="BK396" i="4"/>
  <c r="J364" i="4"/>
  <c r="BK292" i="4"/>
  <c r="J227" i="4"/>
  <c r="BK92" i="4"/>
  <c r="J277" i="3"/>
  <c r="J108" i="3"/>
  <c r="J84" i="2"/>
  <c r="J507" i="4"/>
  <c r="J372" i="4"/>
  <c r="J282" i="4"/>
  <c r="J335" i="3"/>
  <c r="F36" i="5"/>
  <c r="BC58" i="1"/>
  <c r="J521" i="4"/>
  <c r="BK367" i="4"/>
  <c r="J198" i="4"/>
  <c r="J371" i="3"/>
  <c r="J304" i="3"/>
  <c r="BK172" i="3"/>
  <c r="BK96" i="2"/>
  <c r="J462" i="4"/>
  <c r="J288" i="4"/>
  <c r="J166" i="4"/>
  <c r="J361" i="3"/>
  <c r="BK221" i="3"/>
  <c r="J530" i="4"/>
  <c r="BK404" i="4"/>
  <c r="J353" i="4"/>
  <c r="BK248" i="4"/>
  <c r="J298" i="3"/>
  <c r="BK155" i="3"/>
  <c r="J104" i="6"/>
  <c r="BK411" i="4"/>
  <c r="J309" i="4"/>
  <c r="BK100" i="4"/>
  <c r="J379" i="3"/>
  <c r="J291" i="3"/>
  <c r="J160" i="3"/>
  <c r="BK119" i="2"/>
  <c r="BK82" i="6"/>
  <c r="J411" i="4"/>
  <c r="J233" i="4"/>
  <c r="BK379" i="3"/>
  <c r="J288" i="3"/>
  <c r="BK177" i="3"/>
  <c r="J130" i="6"/>
  <c r="J469" i="4"/>
  <c r="BK299" i="4"/>
  <c r="J112" i="4"/>
  <c r="BK347" i="3"/>
  <c r="BK160" i="3"/>
  <c r="BK462" i="4"/>
  <c r="J408" i="4"/>
  <c r="BK309" i="4"/>
  <c r="BK278" i="4"/>
  <c r="J193" i="4"/>
  <c r="BK335" i="3"/>
  <c r="J124" i="3"/>
  <c r="J88" i="2"/>
  <c r="BK94" i="6"/>
  <c r="BK392" i="4"/>
  <c r="BK329" i="4"/>
  <c r="J124" i="4"/>
  <c r="J316" i="3"/>
  <c r="F35" i="5"/>
  <c r="BB58" i="1" s="1"/>
  <c r="T83" i="2" l="1"/>
  <c r="T82" i="2" s="1"/>
  <c r="T81" i="2" s="1"/>
  <c r="T91" i="3"/>
  <c r="BK232" i="3"/>
  <c r="J232" i="3"/>
  <c r="J64" i="3"/>
  <c r="BK276" i="3"/>
  <c r="J276" i="3" s="1"/>
  <c r="J66" i="3" s="1"/>
  <c r="BK388" i="3"/>
  <c r="J388" i="3"/>
  <c r="J68" i="3" s="1"/>
  <c r="P91" i="4"/>
  <c r="T323" i="4"/>
  <c r="P378" i="4"/>
  <c r="BK479" i="4"/>
  <c r="J479" i="4" s="1"/>
  <c r="J68" i="4" s="1"/>
  <c r="P83" i="2"/>
  <c r="P82" i="2" s="1"/>
  <c r="P81" i="2" s="1"/>
  <c r="AU55" i="1" s="1"/>
  <c r="P91" i="3"/>
  <c r="T232" i="3"/>
  <c r="R308" i="3"/>
  <c r="R91" i="4"/>
  <c r="P340" i="4"/>
  <c r="R418" i="4"/>
  <c r="P81" i="5"/>
  <c r="P80" i="5"/>
  <c r="AU58" i="1"/>
  <c r="P242" i="3"/>
  <c r="T308" i="3"/>
  <c r="T91" i="4"/>
  <c r="BK340" i="4"/>
  <c r="J340" i="4" s="1"/>
  <c r="J65" i="4" s="1"/>
  <c r="T418" i="4"/>
  <c r="R91" i="3"/>
  <c r="R242" i="3"/>
  <c r="T276" i="3"/>
  <c r="T388" i="3"/>
  <c r="BK270" i="4"/>
  <c r="J270" i="4" s="1"/>
  <c r="J63" i="4" s="1"/>
  <c r="P323" i="4"/>
  <c r="T378" i="4"/>
  <c r="P479" i="4"/>
  <c r="BK81" i="6"/>
  <c r="J81" i="6"/>
  <c r="J60" i="6"/>
  <c r="BK91" i="3"/>
  <c r="T242" i="3"/>
  <c r="P308" i="3"/>
  <c r="T270" i="4"/>
  <c r="R340" i="4"/>
  <c r="P418" i="4"/>
  <c r="BK83" i="2"/>
  <c r="J83" i="2"/>
  <c r="J61" i="2" s="1"/>
  <c r="P232" i="3"/>
  <c r="R276" i="3"/>
  <c r="P388" i="3"/>
  <c r="BK91" i="4"/>
  <c r="J91" i="4" s="1"/>
  <c r="J61" i="4" s="1"/>
  <c r="BK323" i="4"/>
  <c r="J323" i="4" s="1"/>
  <c r="J64" i="4" s="1"/>
  <c r="BK378" i="4"/>
  <c r="J378" i="4"/>
  <c r="J66" i="4" s="1"/>
  <c r="T479" i="4"/>
  <c r="P81" i="6"/>
  <c r="P80" i="6"/>
  <c r="AU59" i="1" s="1"/>
  <c r="R83" i="2"/>
  <c r="R82" i="2"/>
  <c r="R81" i="2"/>
  <c r="BK242" i="3"/>
  <c r="J242" i="3" s="1"/>
  <c r="J65" i="3" s="1"/>
  <c r="P276" i="3"/>
  <c r="R388" i="3"/>
  <c r="R270" i="4"/>
  <c r="T340" i="4"/>
  <c r="BK418" i="4"/>
  <c r="J418" i="4" s="1"/>
  <c r="J67" i="4" s="1"/>
  <c r="R81" i="6"/>
  <c r="R80" i="6"/>
  <c r="R232" i="3"/>
  <c r="BK308" i="3"/>
  <c r="J308" i="3"/>
  <c r="J67" i="3"/>
  <c r="P270" i="4"/>
  <c r="R323" i="4"/>
  <c r="R378" i="4"/>
  <c r="R479" i="4"/>
  <c r="T81" i="6"/>
  <c r="T80" i="6"/>
  <c r="E48" i="2"/>
  <c r="BE84" i="2"/>
  <c r="BE88" i="2"/>
  <c r="BE92" i="2"/>
  <c r="BE96" i="2"/>
  <c r="BE100" i="2"/>
  <c r="BE105" i="2"/>
  <c r="BE110" i="2"/>
  <c r="BE124" i="2"/>
  <c r="E79" i="3"/>
  <c r="BE96" i="3"/>
  <c r="BE100" i="3"/>
  <c r="BE104" i="3"/>
  <c r="BE108" i="3"/>
  <c r="BE112" i="3"/>
  <c r="BE228" i="3"/>
  <c r="BE233" i="3"/>
  <c r="BE243" i="3"/>
  <c r="BE256" i="3"/>
  <c r="BE281" i="3"/>
  <c r="BE324" i="3"/>
  <c r="BE361" i="3"/>
  <c r="BE383" i="3"/>
  <c r="J83" i="4"/>
  <c r="BE108" i="4"/>
  <c r="BE198" i="4"/>
  <c r="BE233" i="4"/>
  <c r="BE260" i="4"/>
  <c r="BE264" i="4"/>
  <c r="BE353" i="4"/>
  <c r="BE404" i="4"/>
  <c r="BE408" i="4"/>
  <c r="BE411" i="4"/>
  <c r="BE430" i="4"/>
  <c r="BE440" i="4"/>
  <c r="BE457" i="4"/>
  <c r="BE496" i="4"/>
  <c r="E48" i="6"/>
  <c r="J74" i="6"/>
  <c r="BE82" i="6"/>
  <c r="BE126" i="6"/>
  <c r="J55" i="2"/>
  <c r="BE167" i="3"/>
  <c r="BE238" i="3"/>
  <c r="BE252" i="3"/>
  <c r="BE261" i="3"/>
  <c r="BE313" i="3"/>
  <c r="BE347" i="3"/>
  <c r="BE354" i="3"/>
  <c r="BE365" i="3"/>
  <c r="BE371" i="3"/>
  <c r="BE407" i="3"/>
  <c r="BE96" i="4"/>
  <c r="BE104" i="4"/>
  <c r="BE112" i="4"/>
  <c r="BE173" i="4"/>
  <c r="BE180" i="4"/>
  <c r="BE185" i="4"/>
  <c r="BE214" i="4"/>
  <c r="BE230" i="4"/>
  <c r="BE295" i="4"/>
  <c r="BE319" i="4"/>
  <c r="BE400" i="4"/>
  <c r="F55" i="5"/>
  <c r="BE284" i="3"/>
  <c r="BE319" i="3"/>
  <c r="BE331" i="3"/>
  <c r="BE339" i="3"/>
  <c r="BE358" i="3"/>
  <c r="BE413" i="3"/>
  <c r="BK227" i="3"/>
  <c r="J227" i="3"/>
  <c r="J63" i="3"/>
  <c r="BE118" i="4"/>
  <c r="BE144" i="4"/>
  <c r="BE149" i="4"/>
  <c r="BE189" i="4"/>
  <c r="BE256" i="4"/>
  <c r="BE271" i="4"/>
  <c r="BE278" i="4"/>
  <c r="BE285" i="4"/>
  <c r="BE288" i="4"/>
  <c r="BE357" i="4"/>
  <c r="BE360" i="4"/>
  <c r="BE375" i="4"/>
  <c r="BE379" i="4"/>
  <c r="BE415" i="4"/>
  <c r="BE419" i="4"/>
  <c r="BE426" i="4"/>
  <c r="BE485" i="4"/>
  <c r="BE516" i="4"/>
  <c r="E48" i="5"/>
  <c r="BK81" i="5"/>
  <c r="BK80" i="5"/>
  <c r="J80" i="5" s="1"/>
  <c r="J30" i="5" s="1"/>
  <c r="AG58" i="1" s="1"/>
  <c r="F55" i="6"/>
  <c r="BE87" i="6"/>
  <c r="BE104" i="6"/>
  <c r="BE138" i="6"/>
  <c r="BD59" i="1"/>
  <c r="BE172" i="3"/>
  <c r="BE327" i="3"/>
  <c r="BE343" i="3"/>
  <c r="BE395" i="3"/>
  <c r="F86" i="4"/>
  <c r="BE136" i="4"/>
  <c r="BE140" i="4"/>
  <c r="BE193" i="4"/>
  <c r="BE211" i="4"/>
  <c r="BE227" i="4"/>
  <c r="BE292" i="4"/>
  <c r="BE309" i="4"/>
  <c r="BE329" i="4"/>
  <c r="BE364" i="4"/>
  <c r="BE372" i="4"/>
  <c r="BE389" i="4"/>
  <c r="BE396" i="4"/>
  <c r="BE462" i="4"/>
  <c r="BE512" i="4"/>
  <c r="J77" i="5"/>
  <c r="BE90" i="6"/>
  <c r="BE94" i="6"/>
  <c r="BE130" i="6"/>
  <c r="BE134" i="6"/>
  <c r="J52" i="2"/>
  <c r="F78" i="2"/>
  <c r="J55" i="3"/>
  <c r="BE124" i="3"/>
  <c r="BE140" i="3"/>
  <c r="BE298" i="3"/>
  <c r="BE422" i="3"/>
  <c r="BE427" i="3"/>
  <c r="J55" i="4"/>
  <c r="BE154" i="4"/>
  <c r="BE217" i="4"/>
  <c r="BE252" i="4"/>
  <c r="BE275" i="4"/>
  <c r="BE282" i="4"/>
  <c r="BE337" i="4"/>
  <c r="BE341" i="4"/>
  <c r="BE347" i="4"/>
  <c r="BE423" i="4"/>
  <c r="BE453" i="4"/>
  <c r="BE490" i="4"/>
  <c r="J74" i="5"/>
  <c r="J77" i="6"/>
  <c r="BE114" i="2"/>
  <c r="BE119" i="2"/>
  <c r="F55" i="3"/>
  <c r="J83" i="3"/>
  <c r="BE116" i="3"/>
  <c r="BE120" i="3"/>
  <c r="BE135" i="3"/>
  <c r="BE291" i="3"/>
  <c r="BE304" i="3"/>
  <c r="BE309" i="3"/>
  <c r="BE375" i="3"/>
  <c r="BE379" i="3"/>
  <c r="BE389" i="3"/>
  <c r="BE92" i="4"/>
  <c r="BE100" i="4"/>
  <c r="BE132" i="4"/>
  <c r="BE313" i="4"/>
  <c r="BE367" i="4"/>
  <c r="BE437" i="4"/>
  <c r="BE502" i="4"/>
  <c r="BE525" i="4"/>
  <c r="BE530" i="4"/>
  <c r="BK263" i="4"/>
  <c r="J263" i="4"/>
  <c r="J62" i="4"/>
  <c r="BE177" i="3"/>
  <c r="BE182" i="3"/>
  <c r="BE188" i="3"/>
  <c r="BE191" i="3"/>
  <c r="BE200" i="3"/>
  <c r="BE288" i="3"/>
  <c r="BE295" i="3"/>
  <c r="BE301" i="3"/>
  <c r="BE316" i="3"/>
  <c r="BE401" i="3"/>
  <c r="E48" i="4"/>
  <c r="BE124" i="4"/>
  <c r="BE128" i="4"/>
  <c r="BE203" i="4"/>
  <c r="BE248" i="4"/>
  <c r="BE316" i="4"/>
  <c r="BE333" i="4"/>
  <c r="BE383" i="4"/>
  <c r="BE386" i="4"/>
  <c r="BE433" i="4"/>
  <c r="BE445" i="4"/>
  <c r="BE465" i="4"/>
  <c r="BE469" i="4"/>
  <c r="BE473" i="4"/>
  <c r="BE476" i="4"/>
  <c r="BE480" i="4"/>
  <c r="BE521" i="4"/>
  <c r="BK529" i="4"/>
  <c r="J529" i="4"/>
  <c r="J69" i="4"/>
  <c r="BE82" i="5"/>
  <c r="F33" i="5" s="1"/>
  <c r="AZ58" i="1" s="1"/>
  <c r="BE116" i="6"/>
  <c r="BE120" i="6"/>
  <c r="BE92" i="3"/>
  <c r="BE129" i="3"/>
  <c r="BE145" i="3"/>
  <c r="BE150" i="3"/>
  <c r="BE155" i="3"/>
  <c r="BE160" i="3"/>
  <c r="BE203" i="3"/>
  <c r="BE206" i="3"/>
  <c r="BE221" i="3"/>
  <c r="BE266" i="3"/>
  <c r="BE270" i="3"/>
  <c r="BE273" i="3"/>
  <c r="BE277" i="3"/>
  <c r="BE335" i="3"/>
  <c r="BE351" i="3"/>
  <c r="BE417" i="3"/>
  <c r="BK220" i="3"/>
  <c r="J220" i="3"/>
  <c r="J62" i="3" s="1"/>
  <c r="BK426" i="3"/>
  <c r="J426" i="3"/>
  <c r="J69" i="3"/>
  <c r="BE158" i="4"/>
  <c r="BE166" i="4"/>
  <c r="BE299" i="4"/>
  <c r="BE302" i="4"/>
  <c r="BE306" i="4"/>
  <c r="BE324" i="4"/>
  <c r="BE392" i="4"/>
  <c r="BE507" i="4"/>
  <c r="BE101" i="6"/>
  <c r="BE110" i="6"/>
  <c r="F36" i="2"/>
  <c r="BC55" i="1"/>
  <c r="F35" i="6"/>
  <c r="BB59" i="1"/>
  <c r="F36" i="4"/>
  <c r="BC57" i="1"/>
  <c r="F34" i="6"/>
  <c r="BA59" i="1"/>
  <c r="F36" i="6"/>
  <c r="BC59" i="1"/>
  <c r="F34" i="4"/>
  <c r="BA57" i="1"/>
  <c r="F34" i="3"/>
  <c r="BA56" i="1"/>
  <c r="F35" i="3"/>
  <c r="BB56" i="1"/>
  <c r="J34" i="2"/>
  <c r="AW55" i="1"/>
  <c r="J34" i="5"/>
  <c r="AW58" i="1"/>
  <c r="J34" i="6"/>
  <c r="AW59" i="1"/>
  <c r="F37" i="2"/>
  <c r="BD55" i="1"/>
  <c r="F37" i="3"/>
  <c r="BD56" i="1"/>
  <c r="F37" i="4"/>
  <c r="BD57" i="1"/>
  <c r="F35" i="2"/>
  <c r="BB55" i="1"/>
  <c r="F34" i="2"/>
  <c r="BA55" i="1"/>
  <c r="F35" i="4"/>
  <c r="BB57" i="1"/>
  <c r="F36" i="3"/>
  <c r="BC56" i="1"/>
  <c r="J34" i="4"/>
  <c r="AW57" i="1"/>
  <c r="J34" i="3"/>
  <c r="AW56" i="1"/>
  <c r="P90" i="4" l="1"/>
  <c r="P89" i="4" s="1"/>
  <c r="AU57" i="1" s="1"/>
  <c r="R90" i="3"/>
  <c r="R89" i="3"/>
  <c r="P90" i="3"/>
  <c r="P89" i="3"/>
  <c r="AU56" i="1" s="1"/>
  <c r="T90" i="4"/>
  <c r="T89" i="4" s="1"/>
  <c r="T90" i="3"/>
  <c r="T89" i="3"/>
  <c r="R90" i="4"/>
  <c r="R89" i="4"/>
  <c r="BK90" i="3"/>
  <c r="BK89" i="3"/>
  <c r="J89" i="3" s="1"/>
  <c r="J59" i="3" s="1"/>
  <c r="J59" i="5"/>
  <c r="J91" i="3"/>
  <c r="J61" i="3"/>
  <c r="BK82" i="2"/>
  <c r="J82" i="2"/>
  <c r="J60" i="2"/>
  <c r="BK90" i="4"/>
  <c r="J90" i="4" s="1"/>
  <c r="J60" i="4" s="1"/>
  <c r="BK80" i="6"/>
  <c r="J80" i="6"/>
  <c r="J59" i="6"/>
  <c r="J81" i="5"/>
  <c r="J60" i="5"/>
  <c r="J33" i="5"/>
  <c r="AV58" i="1" s="1"/>
  <c r="AT58" i="1" s="1"/>
  <c r="J33" i="3"/>
  <c r="AV56" i="1"/>
  <c r="AT56" i="1"/>
  <c r="BC54" i="1"/>
  <c r="W32" i="1"/>
  <c r="BB54" i="1"/>
  <c r="W31" i="1" s="1"/>
  <c r="F33" i="6"/>
  <c r="AZ59" i="1"/>
  <c r="F33" i="2"/>
  <c r="AZ55" i="1"/>
  <c r="BD54" i="1"/>
  <c r="W33" i="1"/>
  <c r="F33" i="4"/>
  <c r="AZ57" i="1" s="1"/>
  <c r="J33" i="6"/>
  <c r="AV59" i="1"/>
  <c r="AT59" i="1"/>
  <c r="J33" i="4"/>
  <c r="AV57" i="1"/>
  <c r="AT57" i="1"/>
  <c r="F33" i="3"/>
  <c r="AZ56" i="1" s="1"/>
  <c r="BA54" i="1"/>
  <c r="AW54" i="1"/>
  <c r="AK30" i="1"/>
  <c r="J33" i="2"/>
  <c r="AV55" i="1"/>
  <c r="AT55" i="1"/>
  <c r="J90" i="3" l="1"/>
  <c r="J60" i="3" s="1"/>
  <c r="BK81" i="2"/>
  <c r="J81" i="2"/>
  <c r="BK89" i="4"/>
  <c r="J89" i="4"/>
  <c r="J39" i="5"/>
  <c r="AN58" i="1"/>
  <c r="AX54" i="1"/>
  <c r="AY54" i="1"/>
  <c r="J30" i="4"/>
  <c r="AG57" i="1"/>
  <c r="AN57" i="1" s="1"/>
  <c r="AZ54" i="1"/>
  <c r="W29" i="1"/>
  <c r="J30" i="3"/>
  <c r="AG56" i="1" s="1"/>
  <c r="AN56" i="1" s="1"/>
  <c r="J30" i="6"/>
  <c r="AG59" i="1"/>
  <c r="AN59" i="1" s="1"/>
  <c r="AU54" i="1"/>
  <c r="J30" i="2"/>
  <c r="AG55" i="1"/>
  <c r="AN55" i="1" s="1"/>
  <c r="W30" i="1"/>
  <c r="J39" i="2" l="1"/>
  <c r="J39" i="4"/>
  <c r="J39" i="6"/>
  <c r="J59" i="4"/>
  <c r="J59" i="2"/>
  <c r="J39" i="3"/>
  <c r="AG54" i="1"/>
  <c r="AK26" i="1"/>
  <c r="AV54" i="1"/>
  <c r="AK29" i="1" s="1"/>
  <c r="AK35" i="1" l="1"/>
  <c r="AT54" i="1"/>
  <c r="AN54" i="1" l="1"/>
</calcChain>
</file>

<file path=xl/sharedStrings.xml><?xml version="1.0" encoding="utf-8"?>
<sst xmlns="http://schemas.openxmlformats.org/spreadsheetml/2006/main" count="9878" uniqueCount="1318">
  <si>
    <t>Export Komplet</t>
  </si>
  <si>
    <t>VZ</t>
  </si>
  <si>
    <t>2.0</t>
  </si>
  <si>
    <t/>
  </si>
  <si>
    <t>False</t>
  </si>
  <si>
    <t>{a1cbe84b-e92e-4d56-ad84-0ced1cf93dce}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</si>
  <si>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</si>
  <si>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</si>
  <si>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</si>
  <si>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</si>
  <si>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</si>
  <si>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</si>
  <si>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</si>
  <si>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</si>
  <si>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</si>
  <si>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2025-1-1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</si>
  <si>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</si>
  <si>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</si>
  <si>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Parkovací stání a chodník při ZŠ Čkyně</t>
  </si>
  <si>
    <t>0,1</t>
  </si>
  <si>
    <t>KSO:</t>
  </si>
  <si>
    <t>822 59</t>
  </si>
  <si>
    <t>CC-CZ:</t>
  </si>
  <si>
    <t>2112</t>
  </si>
  <si>
    <t>1</t>
  </si>
  <si>
    <t>Místo:</t>
  </si>
  <si>
    <t>Čkyně</t>
  </si>
  <si>
    <t>Datum:</t>
  </si>
  <si>
    <t>6. 10. 2025</t>
  </si>
  <si>
    <t>10</t>
  </si>
  <si>
    <t>CZ-CPA:</t>
  </si>
  <si>
    <t>42.11.1</t>
  </si>
  <si>
    <t>100</t>
  </si>
  <si>
    <t>Zadavatel:</t>
  </si>
  <si>
    <t>IČ:</t>
  </si>
  <si>
    <t>00250384</t>
  </si>
  <si>
    <t xml:space="preserve">Obec Čkyně, Čkyně 2, 38481 Čkyně </t>
  </si>
  <si>
    <t>DIČ:</t>
  </si>
  <si>
    <t>Účastník:</t>
  </si>
  <si>
    <t>Vyplň údaj</t>
  </si>
  <si>
    <t>Projektant:</t>
  </si>
  <si>
    <t>04144961</t>
  </si>
  <si>
    <t>Ing. Jiří Kaška, Plešivec 354, Český Krumlov</t>
  </si>
  <si>
    <t>Zpracovatel:</t>
  </si>
  <si>
    <t xml:space="preserve"> </t>
  </si>
  <si>
    <t>Poznámka:</t>
  </si>
  <si>
    <t>Soupis prací je sestaven s využitím Cenové soustavy ÚRS2025/02.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</si>
  <si>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</si>
  <si>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</si>
  <si>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</si>
  <si>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</si>
  <si>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</si>
  <si>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</si>
  <si>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</si>
  <si>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</si>
  <si>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</si>
  <si>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</si>
  <si>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</si>
  <si>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</si>
  <si>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</si>
  <si>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</si>
  <si>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</si>
  <si>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</si>
  <si>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</si>
  <si>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</si>
  <si>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</si>
  <si>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</si>
  <si>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</si>
  <si>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</si>
  <si>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</si>
  <si>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</si>
  <si>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</si>
  <si>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</si>
  <si>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</si>
  <si>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</si>
  <si>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</si>
  <si>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</si>
  <si>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</si>
  <si>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</si>
  <si>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</si>
  <si>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</si>
  <si>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</si>
  <si>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</si>
  <si>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</si>
  <si>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</si>
  <si>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</si>
  <si>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001</t>
  </si>
  <si>
    <t>Příprava staveniště</t>
  </si>
  <si>
    <t>STA</t>
  </si>
  <si>
    <t>{f73d030c-150e-4ef8-9034-82160ce28af0}</t>
  </si>
  <si>
    <t>2</t>
  </si>
  <si>
    <t>SO 101</t>
  </si>
  <si>
    <t>Parkovací stání</t>
  </si>
  <si>
    <t>{94680ca8-bd26-4c24-af82-320dde06a8dd}</t>
  </si>
  <si>
    <t>SO 102</t>
  </si>
  <si>
    <t>Chodník</t>
  </si>
  <si>
    <t>{58d791fe-7ccc-43e6-aa29-ec46100a0292}</t>
  </si>
  <si>
    <t>SO 180</t>
  </si>
  <si>
    <t>Dopravně inženýrská opatření</t>
  </si>
  <si>
    <t>{b51c5b3d-114c-4abe-bf60-10f057d03931}</t>
  </si>
  <si>
    <t>VON</t>
  </si>
  <si>
    <t xml:space="preserve">Vedlejší a ostatní náklady </t>
  </si>
  <si>
    <t>{d8dafb77-d94d-4d2a-b421-0d2e66eabeb9}</t>
  </si>
  <si>
    <t>KRYCÍ LIST SOUPISU PRACÍ</t>
  </si>
  <si>
    <t>Objekt:</t>
  </si>
  <si>
    <t>SO 001 - Příprava staveniště</t>
  </si>
  <si>
    <t>Výkaz výměr zpracován dle příloh  A, B, C1-C3, D-1, D-3</t>
  </si>
  <si>
    <t>REKAPITULACE ČLENĚNÍ SOUPISU PRACÍ</t>
  </si>
  <si>
    <t>Kód dílu - Popis</t>
  </si>
  <si>
    <t>Cena celkem [CZK]</t>
  </si>
  <si>
    <t>-1</t>
  </si>
  <si>
    <t>001 - Příprava staveniště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</si>
  <si>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</si>
  <si>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</si>
  <si>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</si>
  <si>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</si>
  <si>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</si>
  <si>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</si>
  <si>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</si>
  <si>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</si>
  <si>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</si>
  <si>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</si>
  <si>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</si>
  <si>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</si>
  <si>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</si>
  <si>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</si>
  <si>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001</t>
  </si>
  <si>
    <t>ROZPOCET</t>
  </si>
  <si>
    <t>Zemní práce</t>
  </si>
  <si>
    <t>K</t>
  </si>
  <si>
    <t>111251101</t>
  </si>
  <si>
    <t>Odstranění křovin a stromů s odstraněním kořenů strojně průměru kmene do 100 mm v rovině nebo ve svahu sklonu terénu do 1:5, při celkové ploše do 100 m2</t>
  </si>
  <si>
    <t>m2</t>
  </si>
  <si>
    <t>CS ÚRS 2025 02</t>
  </si>
  <si>
    <t>4</t>
  </si>
  <si>
    <t>2080674991</t>
  </si>
  <si>
    <t>Online PSC</t>
  </si>
  <si>
    <t>https://podminky.urs.cz/item/CS_URS_2025_02/111251101</t>
  </si>
  <si>
    <t>VV</t>
  </si>
  <si>
    <t>90,0</t>
  </si>
  <si>
    <t>True</t>
  </si>
  <si>
    <t>Součet</t>
  </si>
  <si>
    <t>112101101</t>
  </si>
  <si>
    <t>Odstranění stromů s odřezáním kmene a s odvětvením listnatých, průměru kmene přes 100 do 300 mm</t>
  </si>
  <si>
    <t>kus</t>
  </si>
  <si>
    <t>-1294681074</t>
  </si>
  <si>
    <t>https://podminky.urs.cz/item/CS_URS_2025_02/112101101</t>
  </si>
  <si>
    <t>3,0</t>
  </si>
  <si>
    <t>3</t>
  </si>
  <si>
    <t>112101121</t>
  </si>
  <si>
    <t>Odstranění stromů s odřezáním kmene a s odvětvením jehličnatých bez odkornění, průměru kmene přes 100 do 300 mm</t>
  </si>
  <si>
    <t>-1333115740</t>
  </si>
  <si>
    <t>https://podminky.urs.cz/item/CS_URS_2025_02/112101121</t>
  </si>
  <si>
    <t>4,0</t>
  </si>
  <si>
    <t>11211-R</t>
  </si>
  <si>
    <t>Rozřezání kmenů stromů na 1 m dlouhá polena</t>
  </si>
  <si>
    <t>-138105819</t>
  </si>
  <si>
    <t>vč. odkupu zhotovitelem</t>
  </si>
  <si>
    <t>3,0+4,0</t>
  </si>
  <si>
    <t>5</t>
  </si>
  <si>
    <t>112155215</t>
  </si>
  <si>
    <t>Štěpkování s naložením na dopravní prostředek a odvozem do 20 km stromků a větví solitérů, průměru kmene do 300 mm</t>
  </si>
  <si>
    <t>-774262795</t>
  </si>
  <si>
    <t>https://podminky.urs.cz/item/CS_URS_2025_02/112155215</t>
  </si>
  <si>
    <t>6</t>
  </si>
  <si>
    <t>112155315</t>
  </si>
  <si>
    <t>Štěpkování s naložením na dopravní prostředek a odvozem do 20 km keřového porostu hustého</t>
  </si>
  <si>
    <t>-935167489</t>
  </si>
  <si>
    <t>https://podminky.urs.cz/item/CS_URS_2025_02/112155315</t>
  </si>
  <si>
    <t>7</t>
  </si>
  <si>
    <t>112251101</t>
  </si>
  <si>
    <t>Odstranění pařezů strojně s jejich vykopáním nebo vytrháním průměru přes 100 do 300 mm</t>
  </si>
  <si>
    <t>120012554</t>
  </si>
  <si>
    <t>https://podminky.urs.cz/item/CS_URS_2025_02/112251101</t>
  </si>
  <si>
    <t>8</t>
  </si>
  <si>
    <t>162201421</t>
  </si>
  <si>
    <t>Vodorovné přemístění větví, kmenů nebo pařezů s naložením, složením a dopravou do 1000 m pařezů kmenů, průměru přes 100 do 300 mm</t>
  </si>
  <si>
    <t>-1492661320</t>
  </si>
  <si>
    <t>https://podminky.urs.cz/item/CS_URS_2025_02/162201421</t>
  </si>
  <si>
    <t>odvoz pařezů na skládku/recyklační středisko do 35 km</t>
  </si>
  <si>
    <t>9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</si>
  <si>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</si>
  <si>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</si>
  <si>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1444571938</t>
  </si>
  <si>
    <t>https://podminky.urs.cz/item/CS_URS_2025_02/162301971</t>
  </si>
  <si>
    <t>7,0*34</t>
  </si>
  <si>
    <t>17130-R</t>
  </si>
  <si>
    <t xml:space="preserve">Zákonná likvidace pařezů </t>
  </si>
  <si>
    <t>-316652723</t>
  </si>
  <si>
    <t>SO 101 - Parkovací stání</t>
  </si>
  <si>
    <t>Výkaz výměr zpracován dle příloh  A, B, C1-C3, D-1, D-3.</t>
  </si>
  <si>
    <t>0 - Parkovací stání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</si>
  <si>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</si>
  <si>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</si>
  <si>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</si>
  <si>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</si>
  <si>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</si>
  <si>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</si>
  <si>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</si>
  <si>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</si>
  <si>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</si>
  <si>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</si>
  <si>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-1976391876</t>
  </si>
  <si>
    <t>https://podminky.urs.cz/item/CS_URS_2025_02/113106134</t>
  </si>
  <si>
    <t>"chodník"   42,0</t>
  </si>
  <si>
    <t>113107322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</si>
  <si>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</si>
  <si>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233460412</t>
  </si>
  <si>
    <t>https://podminky.urs.cz/item/CS_URS_2025_02/113107322</t>
  </si>
  <si>
    <t>"podkladní vrstva ŠD tl. 200 mm pod chodníkem"   42,0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</si>
  <si>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</si>
  <si>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</si>
  <si>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907248045</t>
  </si>
  <si>
    <t>https://podminky.urs.cz/item/CS_URS_2025_02/113107341</t>
  </si>
  <si>
    <t>"obrusná vrstva tl. 40 mm podél obrub"   16,5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</si>
  <si>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</si>
  <si>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</si>
  <si>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516167854</t>
  </si>
  <si>
    <t>https://podminky.urs.cz/item/CS_URS_2025_02/113107342</t>
  </si>
  <si>
    <t>"stmelené vrstvy tl. 70 mm podél obrub"   29,0</t>
  </si>
  <si>
    <t>113107343</t>
  </si>
  <si>
    <t>Odstranění podkladů nebo krytů strojně plochy jednotlivě do 50 m2 s přemístěním hmot na skládku na vzdálenost do 3 m nebo s naložením na dopravní prostředek živičných, o tl. vrstvy přes 100 do 150 mm</t>
  </si>
  <si>
    <t>1679449570</t>
  </si>
  <si>
    <t>https://podminky.urs.cz/item/CS_URS_2025_02/113107343</t>
  </si>
  <si>
    <t>"podkladní stmelené vrstvy tl. 110 mm podél obrub"   5,3</t>
  </si>
  <si>
    <t>113108442</t>
  </si>
  <si>
    <t>Rozrytí krytu z kameniva s živičným pojivem</t>
  </si>
  <si>
    <t>-1221618262</t>
  </si>
  <si>
    <t>https://podminky.urs.cz/item/CS_URS_2025_02/113108442</t>
  </si>
  <si>
    <t>"obrusná vrstva komunikace podél obrub"   16,5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</si>
  <si>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</si>
  <si>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</si>
  <si>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</si>
  <si>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-894034563</t>
  </si>
  <si>
    <t>https://podminky.urs.cz/item/CS_URS_2025_02/113202111</t>
  </si>
  <si>
    <t>"silniční obrubníky"   29,0</t>
  </si>
  <si>
    <t>113204111</t>
  </si>
  <si>
    <t>Vytrhání obrub s vybouráním lože, s přemístěním hmot na skládku na vzdálenost do 3 m nebo s naložením na dopravní prostředek záhonových</t>
  </si>
  <si>
    <t>-2100826359</t>
  </si>
  <si>
    <t>https://podminky.urs.cz/item/CS_URS_2025_02/113204111</t>
  </si>
  <si>
    <t>"záhonové obrubníky"   29,0</t>
  </si>
  <si>
    <t>122351104</t>
  </si>
  <si>
    <t>Odkopávky a prokopávky nezapažené strojně v hornině třídy těžitelnosti II skupiny 4 přes 100 do 500 m3</t>
  </si>
  <si>
    <t>m3</t>
  </si>
  <si>
    <t>845699184</t>
  </si>
  <si>
    <t>https://podminky.urs.cz/item/CS_URS_2025_02/122351104</t>
  </si>
  <si>
    <t>"pro konstrukci parkovacího stání"   20,00</t>
  </si>
  <si>
    <t>"pro výměnu podloží"   94,09</t>
  </si>
  <si>
    <t>131312501</t>
  </si>
  <si>
    <t>Hloubení jamek pro ručně pro sloupky zábradlí, značky, apod. objemu do 0,5 m3 s odhozením výkopku nebo naložením na dopravní prostředek v hornině třídy těžitelnosti II skupiny 4 soudržných</t>
  </si>
  <si>
    <t>-263538453</t>
  </si>
  <si>
    <t>https://podminky.urs.cz/item/CS_URS_2025_02/131312501</t>
  </si>
  <si>
    <t>výkop pro základ SDZ</t>
  </si>
  <si>
    <t>"stávající sloupek svislé DZ (IP6) do nové patky"   0,5*0,5*0,7</t>
  </si>
  <si>
    <t>"nový sloupek svislé DZ (IP13b+E13+E13)"   0,5*0,5*0,7</t>
  </si>
  <si>
    <t>11</t>
  </si>
  <si>
    <t>132351251</t>
  </si>
  <si>
    <t>Hloubení nezapažených rýh šířky přes 800 do 2 000 mm strojně s urovnáním dna do předepsaného profilu a spádu v hornině třídy těžitelnosti II skupiny 4 do 20 m3</t>
  </si>
  <si>
    <t>949433468</t>
  </si>
  <si>
    <t>https://podminky.urs.cz/item/CS_URS_2025_02/132351251</t>
  </si>
  <si>
    <t>"přípojka UV1"   1,5*1,0*3,5</t>
  </si>
  <si>
    <t>"uliční vpusť UV1"   1,5*1,2*1,2</t>
  </si>
  <si>
    <t>151101101</t>
  </si>
  <si>
    <t>Zřízení pažení a rozepření stěn rýh pro podzemní vedení pro všechny šířky rýhy příložné pro jakoukoliv mezerovitost, hloubky do 2 m</t>
  </si>
  <si>
    <t>-253379414</t>
  </si>
  <si>
    <t>https://podminky.urs.cz/item/CS_URS_2025_02/151101101</t>
  </si>
  <si>
    <t>"přípojka UV1"   1,5*3,5*2</t>
  </si>
  <si>
    <t>"uliční vpusť UV1"   1,5*1,2*2</t>
  </si>
  <si>
    <t>13</t>
  </si>
  <si>
    <t>151101111</t>
  </si>
  <si>
    <t>Odstranění pažení a rozepření stěn rýh pro podzemní vedení s uložením materiálu na vzdálenost do 3 m od kraje výkopu příložné, hloubky do 2 m</t>
  </si>
  <si>
    <t>950581630</t>
  </si>
  <si>
    <t>https://podminky.urs.cz/item/CS_URS_2025_02/151101111</t>
  </si>
  <si>
    <t>14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</si>
  <si>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</si>
  <si>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</si>
  <si>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992541125</t>
  </si>
  <si>
    <t>https://podminky.urs.cz/item/CS_URS_2025_02/162751137</t>
  </si>
  <si>
    <t>odvoz vytěžené zeminy na skládku/recyklační středisko do 35 km</t>
  </si>
  <si>
    <t>114,09+0,35+7,41</t>
  </si>
  <si>
    <t>15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</si>
  <si>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</si>
  <si>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</si>
  <si>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-2051119542</t>
  </si>
  <si>
    <t>https://podminky.urs.cz/item/CS_URS_2025_02/162751139</t>
  </si>
  <si>
    <t>121,85*25</t>
  </si>
  <si>
    <t>16</t>
  </si>
  <si>
    <t>171152111</t>
  </si>
  <si>
    <t>Uložení sypaniny do zhutněných násypů pro silnice, dálnice a letiště s rozprostřením sypaniny ve vrstvách, s hrubým urovnáním a uzavřením povrchu násypu z hornin nesoudržných sypkých v aktivní zóně</t>
  </si>
  <si>
    <t>-132785859</t>
  </si>
  <si>
    <t>https://podminky.urs.cz/item/CS_URS_2025_02/171152111</t>
  </si>
  <si>
    <t>P</t>
  </si>
  <si>
    <t>Poznámka k položce:_x000D_
Sanace - bude čerpáno po odsouhlasení objednatelem, na základě výsledků zatěžovacích zkoušek, v rozsahu dle pokynů geotechnického dozoru a za souhlasu TDI !</t>
  </si>
  <si>
    <t>výměna podloží v tl. 700 mm štěrkodrtí 0/125</t>
  </si>
  <si>
    <t>"parkovací stání + rozšíření pod obrubou"   (66,7+25,0)*0,7</t>
  </si>
  <si>
    <t>"odvodnění zemní pláně a parapláně vozovky + rozšíření do svahu"   (90,0+42,0)*0,7</t>
  </si>
  <si>
    <t>17</t>
  </si>
  <si>
    <t>M</t>
  </si>
  <si>
    <t>58344229</t>
  </si>
  <si>
    <t>štěrkodrť frakce 0/125</t>
  </si>
  <si>
    <t>t</t>
  </si>
  <si>
    <t>-206990849</t>
  </si>
  <si>
    <t xml:space="preserve">štěrkodrť 0/125 na výměnu podloží v tl. 700 mm </t>
  </si>
  <si>
    <t>"parkovací stání + rozšíření pod obrubou"   (66,7+25,0)*0,7*2,2</t>
  </si>
  <si>
    <t>"odvodnění zemní pláně a parapláně vozovky + rozšíření do svahu"   (90,0+42,0)*0,7*2,2</t>
  </si>
  <si>
    <t>18</t>
  </si>
  <si>
    <t>171201231</t>
  </si>
  <si>
    <t>Poplatek za uložení stavebního odpadu na recyklační skládce (skládkovné) zeminy a kamení zatříděného do Katalogu odpadů pod kódem 17 05 04</t>
  </si>
  <si>
    <t>-34981294</t>
  </si>
  <si>
    <t>https://podminky.urs.cz/item/CS_URS_2025_02/171201231</t>
  </si>
  <si>
    <t xml:space="preserve">poplatek za uložení vytěžené zeminy na skládce/recyklačním středisku </t>
  </si>
  <si>
    <t>121,85*1,8</t>
  </si>
  <si>
    <t>19</t>
  </si>
  <si>
    <t>171251201</t>
  </si>
  <si>
    <t>Uložení sypaniny na skládky nebo meziskládky bez hutnění s upravením uložené sypaniny do předepsaného tvaru</t>
  </si>
  <si>
    <t>987701267</t>
  </si>
  <si>
    <t>https://podminky.urs.cz/item/CS_URS_2025_02/171251201</t>
  </si>
  <si>
    <t xml:space="preserve">uložení vytěžené zeminy na skládku/recyklační středisko </t>
  </si>
  <si>
    <t>20</t>
  </si>
  <si>
    <t>174151101</t>
  </si>
  <si>
    <t>Zásyp sypaninou z jakékoliv horniny strojně s uložením výkopku ve vrstvách se zhutněním jam, šachet, rýh nebo kolem objektů v těchto vykopávkách</t>
  </si>
  <si>
    <t>-942836626</t>
  </si>
  <si>
    <t>https://podminky.urs.cz/item/CS_URS_2025_02/174151101</t>
  </si>
  <si>
    <t>zpětný zásyp = výkop-lože-obsyp</t>
  </si>
  <si>
    <t>"přípojka UV1"   5,250-0,350-1,750</t>
  </si>
  <si>
    <t>"uliční vpusť UV1"   1,500-0,350</t>
  </si>
  <si>
    <t>58344171</t>
  </si>
  <si>
    <t>štěrkodrť frakce 0/32</t>
  </si>
  <si>
    <t>-599661172</t>
  </si>
  <si>
    <t>"ŠD 0/32 na zpětný zásyp"   4,30*2,0</t>
  </si>
  <si>
    <t>22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</si>
  <si>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</si>
  <si>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</si>
  <si>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1933374757</t>
  </si>
  <si>
    <t>https://podminky.urs.cz/item/CS_URS_2025_02/175151101</t>
  </si>
  <si>
    <t>hutněný obsyp 10 cm nad potrubí - ŠP 0/4 až 0/8</t>
  </si>
  <si>
    <t>"přípojka UV1"   0,3*1,0*3,5</t>
  </si>
  <si>
    <t>Mezisoučet</t>
  </si>
  <si>
    <t>hutněný obsyp 30 cm nad potrubí - ŠP 0/22</t>
  </si>
  <si>
    <t>"přípojka UV1"   0,2*1,0*3,5</t>
  </si>
  <si>
    <t>23</t>
  </si>
  <si>
    <t>58337310</t>
  </si>
  <si>
    <t>štěrkopísek frakce 0/4</t>
  </si>
  <si>
    <t>-694903552</t>
  </si>
  <si>
    <t>"ŠP 0/4 na obsyp potrubí"   1,05*2,0</t>
  </si>
  <si>
    <t>24</t>
  </si>
  <si>
    <t>58337331</t>
  </si>
  <si>
    <t>štěrkopísek frakce 0/22</t>
  </si>
  <si>
    <t>-189166237</t>
  </si>
  <si>
    <t>"ŠP 0/22 na obsyp potrubí"   0,70*2,0</t>
  </si>
  <si>
    <t>25</t>
  </si>
  <si>
    <t>181152302</t>
  </si>
  <si>
    <t>Úprava pláně strojně v zářezech mimo skalních se zhutněním</t>
  </si>
  <si>
    <t>-1570171354</t>
  </si>
  <si>
    <t>https://podminky.urs.cz/item/CS_URS_2025_02/181152302</t>
  </si>
  <si>
    <t>hutnění pláně</t>
  </si>
  <si>
    <t>"parkovací stání + rozšíření pod obrubou"   66,0+25,0</t>
  </si>
  <si>
    <t>"odvodnění zemní pláně a parapláně vozovky"   90,0</t>
  </si>
  <si>
    <t>hutnění parapláně</t>
  </si>
  <si>
    <t>"odvodnění zemní pláně a parapláně vozovky + rozšíření do svahu"   90,0+42,0</t>
  </si>
  <si>
    <t>"přípojka UV1"   1,0*3,5</t>
  </si>
  <si>
    <t>"uliční vpusť UV1"   1,0*1,0</t>
  </si>
  <si>
    <t>Zakládání</t>
  </si>
  <si>
    <t>26</t>
  </si>
  <si>
    <t>275313711</t>
  </si>
  <si>
    <t>Základy z betonu prostého patky a bloky z betonu kamenem neprokládaného tř. C 20/25</t>
  </si>
  <si>
    <t>-1024342297</t>
  </si>
  <si>
    <t>https://podminky.urs.cz/item/CS_URS_2025_02/275313711</t>
  </si>
  <si>
    <t>základ SDZ z prostého betonu tř. C20/25-XF4</t>
  </si>
  <si>
    <t>Svislé a kompletní konstrukce</t>
  </si>
  <si>
    <t>27</t>
  </si>
  <si>
    <t>359901211</t>
  </si>
  <si>
    <t>Monitoring stok (kamerový systém) jakékoli výšky nová kanalizace</t>
  </si>
  <si>
    <t>-25936873</t>
  </si>
  <si>
    <t>https://podminky.urs.cz/item/CS_URS_2025_02/359901211</t>
  </si>
  <si>
    <t>"kanalizační přípojka UV1"   3,5</t>
  </si>
  <si>
    <t>Vodorovné konstrukce</t>
  </si>
  <si>
    <t>28</t>
  </si>
  <si>
    <t>451541111</t>
  </si>
  <si>
    <t xml:space="preserve">Lože pod potrubí, stoky a drobné objekty v otevřeném výkopu ze štěrkodrtě </t>
  </si>
  <si>
    <t>2012096633</t>
  </si>
  <si>
    <t>https://podminky.urs.cz/item/CS_URS_2025_02/451541111</t>
  </si>
  <si>
    <t xml:space="preserve">hutněný podsyp potrubí </t>
  </si>
  <si>
    <t>"přípojka UV1"   0,1*1,0*3,5</t>
  </si>
  <si>
    <t>29</t>
  </si>
  <si>
    <t>452312131</t>
  </si>
  <si>
    <t>Podkladní a zajišťovací konstrukce z betonu prostého v otevřeném výkopu bez zvýšených nároků na prostředí sedlové lože pod potrubí z betonu tř. C 12/15</t>
  </si>
  <si>
    <t>-961924217</t>
  </si>
  <si>
    <t>https://podminky.urs.cz/item/CS_URS_2025_02/452312131</t>
  </si>
  <si>
    <t>"podkladní beton pod UV1"   0,4</t>
  </si>
  <si>
    <t>Komunikace</t>
  </si>
  <si>
    <t>30</t>
  </si>
  <si>
    <t>564851011</t>
  </si>
  <si>
    <t>Podklad ze štěrkodrti ŠD s rozprostřením a zhutněním plochy jednotlivě do 100 m2, po zhutnění tl. 150 mm</t>
  </si>
  <si>
    <t>2072320560</t>
  </si>
  <si>
    <t>https://podminky.urs.cz/item/CS_URS_2025_02/564851011</t>
  </si>
  <si>
    <t>štěrkodrť 0/63</t>
  </si>
  <si>
    <t>štěrkodrť 0/32</t>
  </si>
  <si>
    <t>"parkovací stání"   66,7</t>
  </si>
  <si>
    <t>31</t>
  </si>
  <si>
    <t>564861011</t>
  </si>
  <si>
    <t>Podklad ze štěrkodrti ŠD s rozprostřením a zhutněním plochy jednotlivě do 100 m2, po zhutnění tl. 200 mm</t>
  </si>
  <si>
    <t>-341114167</t>
  </si>
  <si>
    <t>https://podminky.urs.cz/item/CS_URS_2025_02/564861011</t>
  </si>
  <si>
    <t>"parkovací stání + rozšíření pod obrubou"   66,7+25,0</t>
  </si>
  <si>
    <t>32</t>
  </si>
  <si>
    <t>573211108</t>
  </si>
  <si>
    <t>Postřik spojovací PS bez posypu kamenivem z asfaltu silničního, v množství 0,40 kg/m2</t>
  </si>
  <si>
    <t>1994753599</t>
  </si>
  <si>
    <t>https://podminky.urs.cz/item/CS_URS_2025_02/573211108</t>
  </si>
  <si>
    <t>spojovací postřik 0,4 kg/m2</t>
  </si>
  <si>
    <t>"podél obrub"   16,5*2</t>
  </si>
  <si>
    <t>33</t>
  </si>
  <si>
    <t>577134021</t>
  </si>
  <si>
    <t>Asfaltový beton vrstva obrusná ACO 11 z nemodifikovaného asfaltu s rozprostřením a se zhutněním ACO 11 v pruhu šířky do 1,5 m, po zhutnění tl. 40 mm</t>
  </si>
  <si>
    <t>-474720054</t>
  </si>
  <si>
    <t>https://podminky.urs.cz/item/CS_URS_2025_02/577134021</t>
  </si>
  <si>
    <t>asfaltový beton ACO 11 tl. 40 mm</t>
  </si>
  <si>
    <t>"obrusná vrstva podél obrub"   16,5*2</t>
  </si>
  <si>
    <t>34</t>
  </si>
  <si>
    <t>596211211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</si>
  <si>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50 do 100 m2</t>
  </si>
  <si>
    <t>-859449317</t>
  </si>
  <si>
    <t>https://podminky.urs.cz/item/CS_URS_2025_02/596211211</t>
  </si>
  <si>
    <t>35</t>
  </si>
  <si>
    <t>59245005</t>
  </si>
  <si>
    <t>dlažba skladebná betonová 200x100mm tl 80mm barevná</t>
  </si>
  <si>
    <t>-488424198</t>
  </si>
  <si>
    <t>"parkovací stání"   0,7*1,03</t>
  </si>
  <si>
    <t>36</t>
  </si>
  <si>
    <t>59245020</t>
  </si>
  <si>
    <t>dlažba skladebná betonová 200x100mm tl 80mm přírodní</t>
  </si>
  <si>
    <t>722393545</t>
  </si>
  <si>
    <t>"parkovací stání"   (66,7-0,7)*1,03</t>
  </si>
  <si>
    <t>Trubní vedení</t>
  </si>
  <si>
    <t>37</t>
  </si>
  <si>
    <t>871353123</t>
  </si>
  <si>
    <t>Montáž kanalizačního potrubí z tvrdého PVC-U hladkého plnostěnného tuhost SN 12 DN 200</t>
  </si>
  <si>
    <t>-1902697522</t>
  </si>
  <si>
    <t>https://podminky.urs.cz/item/CS_URS_2025_02/871353123</t>
  </si>
  <si>
    <t>38</t>
  </si>
  <si>
    <t>28611262</t>
  </si>
  <si>
    <t>trubka kanalizační PVC-U plnostěnná jednovrstvá DN 200x3000mm SN12</t>
  </si>
  <si>
    <t>1417583631</t>
  </si>
  <si>
    <t>"kanalizační přípojka UV1"   3,0*2</t>
  </si>
  <si>
    <t>39</t>
  </si>
  <si>
    <t>877350310</t>
  </si>
  <si>
    <t>Montáž tvarovek na kanalizačním plastovém potrubí z PP nebo PVC-U hladkého plnostěnného kolen, víček nebo hrdlových uzávěrů DN 200</t>
  </si>
  <si>
    <t>131387492</t>
  </si>
  <si>
    <t>https://podminky.urs.cz/item/CS_URS_2025_02/877350310</t>
  </si>
  <si>
    <t>"kanalizační přípojka UV1"   1,0</t>
  </si>
  <si>
    <t>40</t>
  </si>
  <si>
    <t>28651205</t>
  </si>
  <si>
    <t>koleno kanalizační PVC-U plnostěnné 200x45°</t>
  </si>
  <si>
    <t>-1864551215</t>
  </si>
  <si>
    <t>"kanalizační přípojka UV1"   1,0*1,03</t>
  </si>
  <si>
    <t>41</t>
  </si>
  <si>
    <t>877375122</t>
  </si>
  <si>
    <t>Montáž nalepovací odbočné tvarovky na potrubí z kanalizačních trub z PVC DN 300</t>
  </si>
  <si>
    <t>-448294765</t>
  </si>
  <si>
    <t>https://podminky.urs.cz/item/CS_URS_2025_02/877375122</t>
  </si>
  <si>
    <t>"napojení kanalizační přípojka UV1 na stávající kanalizaci"   1,0</t>
  </si>
  <si>
    <t>42</t>
  </si>
  <si>
    <t>28651222</t>
  </si>
  <si>
    <t>odbočka sedlová kanalizační PVC-U plnostěnná DN 315/200/45°</t>
  </si>
  <si>
    <t>949129952</t>
  </si>
  <si>
    <t>"napojení kanalizační přípojka UV1 na stávající kanalizaci"   1,0*1,03</t>
  </si>
  <si>
    <t>43</t>
  </si>
  <si>
    <t>89595-R</t>
  </si>
  <si>
    <t xml:space="preserve">Zřízení vpusti kanalizační uliční z betonových dílců </t>
  </si>
  <si>
    <t>1568788494</t>
  </si>
  <si>
    <t>"uliční vpusť UV1"   1,0</t>
  </si>
  <si>
    <t>44</t>
  </si>
  <si>
    <t>59223-R</t>
  </si>
  <si>
    <t>sestava dílců kompletní uliční vpusti vč. mříže a koše</t>
  </si>
  <si>
    <t>754993254</t>
  </si>
  <si>
    <t>"dle výpisu uliční vpusti UV1"   1,0</t>
  </si>
  <si>
    <t>45</t>
  </si>
  <si>
    <t>899722113</t>
  </si>
  <si>
    <t>Krytí potrubí z plastů výstražnou fólií z PVC šířky 34cm</t>
  </si>
  <si>
    <t>-1513935811</t>
  </si>
  <si>
    <t>https://podminky.urs.cz/item/CS_URS_2025_02/899722113</t>
  </si>
  <si>
    <t>Ostatní konstrukce a práce-bourání</t>
  </si>
  <si>
    <t>46</t>
  </si>
  <si>
    <t>914111111</t>
  </si>
  <si>
    <t>Montáž svislé dopravní značky základní velikosti do 1 m2 objímkami na sloupky nebo konzoly</t>
  </si>
  <si>
    <t>547230545</t>
  </si>
  <si>
    <t>https://podminky.urs.cz/item/CS_URS_2025_02/914111111</t>
  </si>
  <si>
    <t>"montáž nové značky (IP13b+E13+E13)"   3,0</t>
  </si>
  <si>
    <t>47</t>
  </si>
  <si>
    <t>40445650</t>
  </si>
  <si>
    <t>dodatkové tabulky E7, E12, E13 500x300mm</t>
  </si>
  <si>
    <t>1393603219</t>
  </si>
  <si>
    <t>"nové značky (E13+E13)"   2,0</t>
  </si>
  <si>
    <t>48</t>
  </si>
  <si>
    <t>40445625</t>
  </si>
  <si>
    <t>informativní značky provozní IP8, IP9, IP11-IP13 500x700mm</t>
  </si>
  <si>
    <t>1080496414</t>
  </si>
  <si>
    <t>"nová značka (IP13b)"   1,0</t>
  </si>
  <si>
    <t>49</t>
  </si>
  <si>
    <t>914511112</t>
  </si>
  <si>
    <t>Montáž sloupku dopravních značek délky do 3,5 m do hliníkové patky</t>
  </si>
  <si>
    <t>440799722</t>
  </si>
  <si>
    <t>https://podminky.urs.cz/item/CS_URS_2025_02/914511112</t>
  </si>
  <si>
    <t>"stávající sloupek svislé DZ (IP6) do nové patky"   1,0</t>
  </si>
  <si>
    <t>"nový sloupek svislé DZ (IP13b+E13+E13)"   1,0</t>
  </si>
  <si>
    <t>50</t>
  </si>
  <si>
    <t>40445225</t>
  </si>
  <si>
    <t>sloupek pro dopravní značku Zn D 60mm v 3,5m</t>
  </si>
  <si>
    <t>2128180235</t>
  </si>
  <si>
    <t>51</t>
  </si>
  <si>
    <t>40445240</t>
  </si>
  <si>
    <t>patka pro sloupek Al D 60mm</t>
  </si>
  <si>
    <t>-736014466</t>
  </si>
  <si>
    <t>52</t>
  </si>
  <si>
    <t>40445256</t>
  </si>
  <si>
    <t>svorka upínací na sloupek dopravní značky D 60mm</t>
  </si>
  <si>
    <t>690011678</t>
  </si>
  <si>
    <t>"nový sloupek svislé DZ (IP13b+E13+E13)"   3,0</t>
  </si>
  <si>
    <t>53</t>
  </si>
  <si>
    <t>915111111</t>
  </si>
  <si>
    <t>Vodorovné dopravní značení stříkané barvou dělící čára šířky 125 mm souvislá bílá základní</t>
  </si>
  <si>
    <t>-449193796</t>
  </si>
  <si>
    <t>https://podminky.urs.cz/item/CS_URS_2025_02/915111111</t>
  </si>
  <si>
    <t>"obnovení vodící čáry V4/0,125 - 1. fáze"   53,0</t>
  </si>
  <si>
    <t>54</t>
  </si>
  <si>
    <t>915111112</t>
  </si>
  <si>
    <t>Vodorovné dopravní značení stříkané barvou dělící čára šířky 125 mm souvislá bílá retroreflexní</t>
  </si>
  <si>
    <t>-1724048992</t>
  </si>
  <si>
    <t>https://podminky.urs.cz/item/CS_URS_2025_02/915111112</t>
  </si>
  <si>
    <t>"obnovení vodící čáry V4/0,125 - 2. fáze"   53,0</t>
  </si>
  <si>
    <t>55</t>
  </si>
  <si>
    <t>915611111</t>
  </si>
  <si>
    <t>Předznačení pro vodorovné značení stříkané barvou nebo prováděné z nátěrových hmot liniové dělicí čáry, vodicí proužky</t>
  </si>
  <si>
    <t>1182592069</t>
  </si>
  <si>
    <t>https://podminky.urs.cz/item/CS_URS_2025_02/915611111</t>
  </si>
  <si>
    <t>"obnovení vodící čáry V4/0,125 - předznačení 1. fáze"   53,0</t>
  </si>
  <si>
    <t>56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</si>
  <si>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</si>
  <si>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</si>
  <si>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-1314550412</t>
  </si>
  <si>
    <t>https://podminky.urs.cz/item/CS_URS_2025_02/916131113</t>
  </si>
  <si>
    <t>"silniční obrubníky nájezdové"   11,0+29,0</t>
  </si>
  <si>
    <t>57</t>
  </si>
  <si>
    <t>59217023</t>
  </si>
  <si>
    <t>obrubník betonový chodníkový 1000x150x250mm</t>
  </si>
  <si>
    <t>2019694235</t>
  </si>
  <si>
    <t>"obrubníky se zaoblenou hranou"   (11,0+29,0)*1,01</t>
  </si>
  <si>
    <t>58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</si>
  <si>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</si>
  <si>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</si>
  <si>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479202390</t>
  </si>
  <si>
    <t>https://podminky.urs.cz/item/CS_URS_2025_02/916131213</t>
  </si>
  <si>
    <t>"silniční obrubníky"   1,0+10,0+35,0</t>
  </si>
  <si>
    <t>59</t>
  </si>
  <si>
    <t>59217031</t>
  </si>
  <si>
    <t>obrubník silniční betonový 1000x150x250mm</t>
  </si>
  <si>
    <t>883833402</t>
  </si>
  <si>
    <t>"silniční obrubníky"   (1,0+10,0+35,0)*1,01</t>
  </si>
  <si>
    <t>60</t>
  </si>
  <si>
    <t>919122122</t>
  </si>
  <si>
    <t>Utěsnění dilatačních spár zálivkou za tepla v cementobetonovém nebo živičném krytu včetně adhezního nátěru s těsnicím profilem pod zálivkou, pro komůrky šířky 15 mm, hloubky 30 mm</t>
  </si>
  <si>
    <t>250443148</t>
  </si>
  <si>
    <t>https://podminky.urs.cz/item/CS_URS_2025_02/919122122</t>
  </si>
  <si>
    <t>"podél obrub"   53,0*2</t>
  </si>
  <si>
    <t>61</t>
  </si>
  <si>
    <t>919726202</t>
  </si>
  <si>
    <t>Geotextilie tkaná pro vyztužení, separaci nebo filtraci z polypropylenu, podélná pevnost v tahu přes 15 do 50 kN/m</t>
  </si>
  <si>
    <t>54028681</t>
  </si>
  <si>
    <t>https://podminky.urs.cz/item/CS_URS_2025_02/919726202</t>
  </si>
  <si>
    <t>separační geotextilie GTX PP typ S2, plošná hm 300-500g/m2, TP97</t>
  </si>
  <si>
    <t>"parkovací stání + rozšíření pod obrubou"   (66,7+25,0)*1,05</t>
  </si>
  <si>
    <t>"odvodnění zemní pláně a parapláně vozovky + rozšíření do svahu"   (90,0+42,0)*1,05</t>
  </si>
  <si>
    <t>62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</si>
  <si>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</si>
  <si>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</si>
  <si>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-357506427</t>
  </si>
  <si>
    <t>https://podminky.urs.cz/item/CS_URS_2025_02/919732211</t>
  </si>
  <si>
    <t>63</t>
  </si>
  <si>
    <t>919735111</t>
  </si>
  <si>
    <t>Řezání stávajícího živičného krytu nebo podkladu hloubky do 50 mm</t>
  </si>
  <si>
    <t>1440671464</t>
  </si>
  <si>
    <t>https://podminky.urs.cz/item/CS_URS_2025_02/919735111</t>
  </si>
  <si>
    <t>64</t>
  </si>
  <si>
    <t>919735113</t>
  </si>
  <si>
    <t>Řezání stávajícího živičného krytu nebo podkladu hloubky přes 100 do 150 mm</t>
  </si>
  <si>
    <t>-1649975024</t>
  </si>
  <si>
    <t>https://podminky.urs.cz/item/CS_URS_2025_02/919735113</t>
  </si>
  <si>
    <t>"podél obrub"   53,0</t>
  </si>
  <si>
    <t>65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</si>
  <si>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</si>
  <si>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</si>
  <si>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-1766485025</t>
  </si>
  <si>
    <t>https://podminky.urs.cz/item/CS_URS_2025_02/966006132</t>
  </si>
  <si>
    <t>sloupky se značkami se odvezou a zajistí proti krádeži nebo poškození a na konci stavebních prací se osadí do nových patek</t>
  </si>
  <si>
    <t>"demontáž stávajícího sloupku svislé DZ (IP6)"   1,0</t>
  </si>
  <si>
    <t>997</t>
  </si>
  <si>
    <t>Přesun sutě</t>
  </si>
  <si>
    <t>66</t>
  </si>
  <si>
    <t>997221551</t>
  </si>
  <si>
    <t>Vodorovná doprava suti bez naložení, ale se složením a s hrubým urovnáním ze sypkých materiálů, na vzdálenost do 1 km</t>
  </si>
  <si>
    <t>2083031982</t>
  </si>
  <si>
    <t>https://podminky.urs.cz/item/CS_URS_2025_02/997221551</t>
  </si>
  <si>
    <t>odvoz suti nebo vybouraných hmot na skládku/recyklační středisko do 35 km</t>
  </si>
  <si>
    <t>"štěrkodrť"  12,180</t>
  </si>
  <si>
    <t>"asfalt"  1,617+6,380+1,675</t>
  </si>
  <si>
    <t>67</t>
  </si>
  <si>
    <t>997221559</t>
  </si>
  <si>
    <t>Vodorovná doprava suti bez naložení, ale se složením a s hrubým urovnáním Příplatek k ceně za každý další i započatý 1 km přes 1 km</t>
  </si>
  <si>
    <t>-812746456</t>
  </si>
  <si>
    <t>https://podminky.urs.cz/item/CS_URS_2025_02/997221559</t>
  </si>
  <si>
    <t>"štěrkodrť"  12,180*34</t>
  </si>
  <si>
    <t>"asfalt"  9,672*34</t>
  </si>
  <si>
    <t>68</t>
  </si>
  <si>
    <t>997221561</t>
  </si>
  <si>
    <t>Vodorovná doprava suti bez naložení, ale se složením a s hrubým urovnáním z kusových materiálů, na vzdálenost do 1 km</t>
  </si>
  <si>
    <t>1586707576</t>
  </si>
  <si>
    <t>https://podminky.urs.cz/item/CS_URS_2025_02/997221561</t>
  </si>
  <si>
    <t>"betonová dlažba"   10,920</t>
  </si>
  <si>
    <t>"obrubníky"   5,945+1,160</t>
  </si>
  <si>
    <t>69</t>
  </si>
  <si>
    <t>997221569</t>
  </si>
  <si>
    <t>-771491710</t>
  </si>
  <si>
    <t>https://podminky.urs.cz/item/CS_URS_2025_02/997221569</t>
  </si>
  <si>
    <t>"betonová dlažba"   10,920*34</t>
  </si>
  <si>
    <t>"obrubníky"   7,105*34</t>
  </si>
  <si>
    <t>70</t>
  </si>
  <si>
    <t>997221665</t>
  </si>
  <si>
    <t>Poplatek za uložení stavebního odpadu na skládce (skládkovné) asfaltového s dehtem zatříděného do Katalogu odpadů pod kódem 17 03 01</t>
  </si>
  <si>
    <t>951417064</t>
  </si>
  <si>
    <t>https://podminky.urs.cz/item/CS_URS_2025_02/997221665</t>
  </si>
  <si>
    <t>71</t>
  </si>
  <si>
    <t>997221861</t>
  </si>
  <si>
    <t>Poplatek za uložení stavebního odpadu na recyklační skládce (skládkovné) z prostého betonu zatříděného do Katalogu odpadů pod kódem 17 01 01</t>
  </si>
  <si>
    <t>892282106</t>
  </si>
  <si>
    <t>https://podminky.urs.cz/item/CS_URS_2025_02/997221861</t>
  </si>
  <si>
    <t>72</t>
  </si>
  <si>
    <t>997221873</t>
  </si>
  <si>
    <t>1968276454</t>
  </si>
  <si>
    <t>https://podminky.urs.cz/item/CS_URS_2025_02/997221873</t>
  </si>
  <si>
    <t>998</t>
  </si>
  <si>
    <t>Přesun hmot</t>
  </si>
  <si>
    <t>73</t>
  </si>
  <si>
    <t>998223011</t>
  </si>
  <si>
    <t>Přesun hmot pro pozemní komunikace s krytem dlážděným dopravní vzdálenost do 200 m jakékoliv délky objektu</t>
  </si>
  <si>
    <t>-645803752</t>
  </si>
  <si>
    <t>https://podminky.urs.cz/item/CS_URS_2025_02/998223011</t>
  </si>
  <si>
    <t>SO 102 - Chodník</t>
  </si>
  <si>
    <t>0 - Chodník</t>
  </si>
  <si>
    <t>-778226311</t>
  </si>
  <si>
    <t>"chodník"   14,0+5,1+3,0+2,0+21,0</t>
  </si>
  <si>
    <t>-1175592736</t>
  </si>
  <si>
    <t>"podkladní vrstva ŠD tl. 200 mm pod chodníkem"   14,0+5,1+3,0+2,0+21,0</t>
  </si>
  <si>
    <t>"silniční obrubníky"   25,0</t>
  </si>
  <si>
    <t>792650983</t>
  </si>
  <si>
    <t>"záhonové obrubníky"   25,0</t>
  </si>
  <si>
    <t>121151113</t>
  </si>
  <si>
    <t>Sejmutí ornice strojně při souvislé ploše přes 100 do 500 m2, tl. vrstvy do 200 mm</t>
  </si>
  <si>
    <t>-1866247481</t>
  </si>
  <si>
    <t>https://podminky.urs.cz/item/CS_URS_2025_02/121151113</t>
  </si>
  <si>
    <t>"sejmutí ornice v tl. 10 cm"   310,0</t>
  </si>
  <si>
    <t>122351103</t>
  </si>
  <si>
    <t>Odkopávky a prokopávky nezapažené strojně v hornině třídy těžitelnosti II skupiny 4 přes 50 do 100 m3</t>
  </si>
  <si>
    <t>-1115036438</t>
  </si>
  <si>
    <t>https://podminky.urs.cz/item/CS_URS_2025_02/122351103</t>
  </si>
  <si>
    <t>"zazubení mimo parkovací pruhy"   6,0</t>
  </si>
  <si>
    <t>"podloží násypu"   34,0</t>
  </si>
  <si>
    <t>"pro výměnu podloží"   16,87</t>
  </si>
  <si>
    <t>1989573666</t>
  </si>
  <si>
    <t xml:space="preserve">výkop pro </t>
  </si>
  <si>
    <t>"patky plotu"   0,4*0,4*0,6*17</t>
  </si>
  <si>
    <t>"patky zábradlí"   0,4*0,4*0,6*17</t>
  </si>
  <si>
    <t>131351201</t>
  </si>
  <si>
    <t>Hloubení zapažených jam a zářezů strojně s urovnáním dna do předepsaného profilu a spádu v hornině třídy těžitelnosti II skupiny 4 do 20 m3</t>
  </si>
  <si>
    <t>-1510002021</t>
  </si>
  <si>
    <t>https://podminky.urs.cz/item/CS_URS_2025_02/131351201</t>
  </si>
  <si>
    <t>"jáma pro šachtu DN 1000"   2,0</t>
  </si>
  <si>
    <t>132351102</t>
  </si>
  <si>
    <t>Hloubení nezapažených rýh šířky do 800 mm strojně s urovnáním dna do předepsaného profilu a spádu v hornině třídy těžitelnosti II skupiny 4 přes 20 do 50 m3</t>
  </si>
  <si>
    <t>-1880181367</t>
  </si>
  <si>
    <t>https://podminky.urs.cz/item/CS_URS_2025_02/132351102</t>
  </si>
  <si>
    <t>"výkop pro vsakovací rýhu"   1,0*0,5*45,0</t>
  </si>
  <si>
    <t>132354201</t>
  </si>
  <si>
    <t>Hloubení zapažených rýh šířky přes 800 do 2 000 mm strojně s urovnáním dna do předepsaného profilu a spádu v hornině třídy těžitelnosti II skupiny 4 do 20 m3</t>
  </si>
  <si>
    <t>-509298178</t>
  </si>
  <si>
    <t>https://podminky.urs.cz/item/CS_URS_2025_02/132354201</t>
  </si>
  <si>
    <t>"potrubí PP SN 16 DN 500"   1,5*1,2*3,0</t>
  </si>
  <si>
    <t>-1289891071</t>
  </si>
  <si>
    <t>"potrubí PP SN 16 DN 500"   1,5*3,0*2</t>
  </si>
  <si>
    <t>90841637</t>
  </si>
  <si>
    <t>2056961108</t>
  </si>
  <si>
    <t>56,870+3,264+2,000+22,500+5,400</t>
  </si>
  <si>
    <t>1687575333</t>
  </si>
  <si>
    <t>90,034*25</t>
  </si>
  <si>
    <t>167151101</t>
  </si>
  <si>
    <t>Nakládání, skládání a překládání neulehlého výkopku nebo sypaniny strojně nakládání, množství do 100 m3, z horniny třídy těžitelnosti I, skupiny 1 až 3</t>
  </si>
  <si>
    <t>2117183178</t>
  </si>
  <si>
    <t>https://podminky.urs.cz/item/CS_URS_2025_02/167151101</t>
  </si>
  <si>
    <t>"nakládání ornice ke zpětnému rozprostření"   31,0</t>
  </si>
  <si>
    <t>171151103</t>
  </si>
  <si>
    <t>Uložení sypanin do násypů strojně s rozprostřením sypaniny ve vrstvách a s hrubým urovnáním zhutněných z hornin soudržných jakékoliv třídy těžitelnosti</t>
  </si>
  <si>
    <t>-680762623</t>
  </si>
  <si>
    <t>https://podminky.urs.cz/item/CS_URS_2025_02/171151103</t>
  </si>
  <si>
    <t>"přejížděný chodník"   14,0*0,7</t>
  </si>
  <si>
    <t>"přejížděný chodník - varovný pás"   5,1*0,7</t>
  </si>
  <si>
    <t>"přejížděný chodník - rozšíření za zahradní obrubou"   3,0*0,7</t>
  </si>
  <si>
    <t>"přejížděný chodník - rozšíření pod silniční obrubou"   2,0*0,7</t>
  </si>
  <si>
    <t>-435845255</t>
  </si>
  <si>
    <t>"přejížděný chodník"   14,0*0,7*2,2</t>
  </si>
  <si>
    <t>"přejížděný chodník - varovný pás"   5,1*0,7*2,2</t>
  </si>
  <si>
    <t>"přejížděný chodník - rozšíření za zahradní obrubou"   3,0*0,7*2,2</t>
  </si>
  <si>
    <t>"přejížděný chodník - rozšíření pod silniční obrubou"   2,0*0,7*2,2</t>
  </si>
  <si>
    <t>171151112</t>
  </si>
  <si>
    <t>Uložení sypanin do násypů strojně s rozprostřením sypaniny ve vrstvách a s hrubým urovnáním zhutněných z hornin nesoudržných kamenitých</t>
  </si>
  <si>
    <t>-1747763184</t>
  </si>
  <si>
    <t>https://podminky.urs.cz/item/CS_URS_2025_02/171151112</t>
  </si>
  <si>
    <t>kamenitá sypanina nebo ŠD</t>
  </si>
  <si>
    <t>"násyp"   49,0</t>
  </si>
  <si>
    <t>"nad perem ze ŠD"   24,0</t>
  </si>
  <si>
    <t>"mimo parkovací pruh(zuby před a za)"   6,0</t>
  </si>
  <si>
    <t>58344197</t>
  </si>
  <si>
    <t>štěrkodrť frakce 0/63</t>
  </si>
  <si>
    <t>-1915153794</t>
  </si>
  <si>
    <t>"násyp"   49,0*2,2</t>
  </si>
  <si>
    <t>"nad perem ze ŠD"   24,0*2,2</t>
  </si>
  <si>
    <t>"mimo parkovací pruh(zuby před a za)"   6,0*2,2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</si>
  <si>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</si>
  <si>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</si>
  <si>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1374502863</t>
  </si>
  <si>
    <t>https://podminky.urs.cz/item/CS_URS_2025_02/171152101</t>
  </si>
  <si>
    <t>"těleso násypu"   28,0</t>
  </si>
  <si>
    <t>10364100-1</t>
  </si>
  <si>
    <t>zemina minimálně podmínečně vhodná do násypu</t>
  </si>
  <si>
    <t>-644904387</t>
  </si>
  <si>
    <t>Poznámka k položce:_x000D_
vč. nákupu a dopravy min. podmínečně vhodné zeminy dle dispozic zhotovitele</t>
  </si>
  <si>
    <t>"min. podmínečně vhodná zemina do tělesa násypu"   28,0*1,8</t>
  </si>
  <si>
    <t>90,034*1,8</t>
  </si>
  <si>
    <t>-469791866</t>
  </si>
  <si>
    <t>"vsakovací rýha - zásyp kamenivem drceným hrubým frakce 16-32"   1,0*0,5*45,0</t>
  </si>
  <si>
    <t>zpětný zásyp zeminou = výkop-lože-obsyp</t>
  </si>
  <si>
    <t>"potrubí PP SN 16 DN 500"   5,400-0,720-2,291</t>
  </si>
  <si>
    <t>58343930</t>
  </si>
  <si>
    <t>kamenivo drcené hrubé frakce 16/32</t>
  </si>
  <si>
    <t>-28650658</t>
  </si>
  <si>
    <t>"kamenivo drcené na zásyp vsakovací rýhy"   22,5*2,1</t>
  </si>
  <si>
    <t>-87101509</t>
  </si>
  <si>
    <t>"ŠD 0/32 na zpětný zásyp"   2,389*2,0</t>
  </si>
  <si>
    <t>"potrubí PP SN 16 DN 500"   0,6*1,2*3,0</t>
  </si>
  <si>
    <t>"potrubí PP SN 16 DN 500 - odpočet potrubí"   -0,5*0,5*3,14/4*3,0</t>
  </si>
  <si>
    <t>"potrubí PP SN 16 DN 500"   0,2*1,2*3,0</t>
  </si>
  <si>
    <t>"ŠP 0/4 na obsyp potrubí"   1,571*2,0</t>
  </si>
  <si>
    <t>"ŠP 0/22 na obsyp potrubí"   0,720*2,0</t>
  </si>
  <si>
    <t>"chodník"   80,0</t>
  </si>
  <si>
    <t>"přejížděný chodník"   14,0</t>
  </si>
  <si>
    <t>"přejížděný chodník - varovný pás"   5,1</t>
  </si>
  <si>
    <t>"přejížděný chodník - rozšíření za zahradní obrubou"   3,0</t>
  </si>
  <si>
    <t>"přejížděný chodník - rozšíření pod silniční obrubou"   2,0</t>
  </si>
  <si>
    <t>181252301</t>
  </si>
  <si>
    <t>Úprava pláně strojně na násypech bez zhutnění</t>
  </si>
  <si>
    <t>1710600323</t>
  </si>
  <si>
    <t>https://podminky.urs.cz/item/CS_URS_2025_02/181252301</t>
  </si>
  <si>
    <t>"před rozprostřením ornice"   310,0</t>
  </si>
  <si>
    <t>181351103</t>
  </si>
  <si>
    <t>Rozprostření a urovnání ornice v rovině nebo ve svahu sklonu do 1:5 strojně při souvislé ploše přes 100 do 500 m2, tl. vrstvy do 200 mm</t>
  </si>
  <si>
    <t>-1091449346</t>
  </si>
  <si>
    <t>https://podminky.urs.cz/item/CS_URS_2025_02/181351103</t>
  </si>
  <si>
    <t>"rozprostření ornice v tl. 10 cm"   310,0</t>
  </si>
  <si>
    <t>181411131</t>
  </si>
  <si>
    <t>Založení trávníku na půdě předem připravené plochy do 1000 m2 výsevem včetně utažení parkového v rovině nebo na svahu do 1:5</t>
  </si>
  <si>
    <t>-1546053470</t>
  </si>
  <si>
    <t>https://podminky.urs.cz/item/CS_URS_2025_02/181411131</t>
  </si>
  <si>
    <t>"osetí ornice"   310,0</t>
  </si>
  <si>
    <t>00572410</t>
  </si>
  <si>
    <t>osivo směs travní parková</t>
  </si>
  <si>
    <t>kg</t>
  </si>
  <si>
    <t>388856810</t>
  </si>
  <si>
    <t>"osivo na osetí ornice"   310,0*0,02</t>
  </si>
  <si>
    <t>275313811</t>
  </si>
  <si>
    <t>Základy z betonu prostého patky a bloky z betonu kamenem neprokládaného tř. C 25/30</t>
  </si>
  <si>
    <t>-1322992538</t>
  </si>
  <si>
    <t>https://podminky.urs.cz/item/CS_URS_2025_02/275313811</t>
  </si>
  <si>
    <t>patky z prostého betonu tř. C25/30-XF3</t>
  </si>
  <si>
    <t>338171115</t>
  </si>
  <si>
    <t>Montáž sloupků a vzpěr plotových ocelových trubkových nebo profilovaných výšky do 2 m ukotvením k pevnému podkladu</t>
  </si>
  <si>
    <t>-178341625</t>
  </si>
  <si>
    <t>https://podminky.urs.cz/item/CS_URS_2025_02/338171115</t>
  </si>
  <si>
    <t>"vzpěry"   6,0</t>
  </si>
  <si>
    <t>55342272</t>
  </si>
  <si>
    <t>vzpěra plotová 38x1,5mm včetně krytky s uchem 2000mm</t>
  </si>
  <si>
    <t>-555932289</t>
  </si>
  <si>
    <t>6,0</t>
  </si>
  <si>
    <t>338171121</t>
  </si>
  <si>
    <t>Montáž sloupků a vzpěr plotových ocelových trubkových nebo profilovaných výšky přes 2 do 2,6 m se zalitím cementovou maltou do vynechaných otvorů</t>
  </si>
  <si>
    <t>-1784682073</t>
  </si>
  <si>
    <t>https://podminky.urs.cz/item/CS_URS_2025_02/338171121</t>
  </si>
  <si>
    <t>"sloupky"   15,0+2,0</t>
  </si>
  <si>
    <t>55342253</t>
  </si>
  <si>
    <t>sloupek plotový průběžný Pz a komaxitový 2100/38x1,5mm</t>
  </si>
  <si>
    <t>568153814</t>
  </si>
  <si>
    <t>15,0</t>
  </si>
  <si>
    <t>55395-R</t>
  </si>
  <si>
    <t>sloupek plotový pozinkovaný poplastovaný se závěsem pr.127/10 mm, H=2150 mm vč.příslušenství</t>
  </si>
  <si>
    <t>182939189</t>
  </si>
  <si>
    <t>"vratové sloupky H= 2,15 m se závěsem"   2,0</t>
  </si>
  <si>
    <t>348101250</t>
  </si>
  <si>
    <t>Osazení vrat nebo vrátek k oplocení na sloupky ocelové, plochy jednotlivě přes 8 do 10 m2</t>
  </si>
  <si>
    <t>56439359</t>
  </si>
  <si>
    <t>https://podminky.urs.cz/item/CS_URS_2025_02/348101250</t>
  </si>
  <si>
    <t>1,0</t>
  </si>
  <si>
    <t>55342-R</t>
  </si>
  <si>
    <t>brána plotová dvoukřídlá Pz s PVC vrstvou 6000x1600 mm</t>
  </si>
  <si>
    <t>-518578743</t>
  </si>
  <si>
    <t>348121221</t>
  </si>
  <si>
    <t>Osazení podhrabových desek na ocelové sloupky, délky desek přes 2 do 3 m</t>
  </si>
  <si>
    <t>1087952330</t>
  </si>
  <si>
    <t>https://podminky.urs.cz/item/CS_URS_2025_02/348121221</t>
  </si>
  <si>
    <t>17,0</t>
  </si>
  <si>
    <t>59233120</t>
  </si>
  <si>
    <t>deska plotová betonová 2900x50x290mm</t>
  </si>
  <si>
    <t>-997162575</t>
  </si>
  <si>
    <t>348401120</t>
  </si>
  <si>
    <t>Montáž oplocení z pletiva strojového s napínacími dráty do 1,6 m</t>
  </si>
  <si>
    <t>465683245</t>
  </si>
  <si>
    <t>https://podminky.urs.cz/item/CS_URS_2025_02/348401120</t>
  </si>
  <si>
    <t>"oplocení ČOV H=1,5 m"   335,0</t>
  </si>
  <si>
    <t>31327512</t>
  </si>
  <si>
    <t>pletivo drátěné plastifikované se čtvercovými oky 55/2,5mm v 1500mm</t>
  </si>
  <si>
    <t>1576054963</t>
  </si>
  <si>
    <t>"oplocení ČOV H=1,5 m"   335,0*1,05</t>
  </si>
  <si>
    <t>348401350</t>
  </si>
  <si>
    <t>Osazení oplocení ze strojového pletiva rozvinutí, uchycení a napnutí drátu do 15 st. sklonu svahu napínacího</t>
  </si>
  <si>
    <t>-1801999701</t>
  </si>
  <si>
    <t>https://podminky.urs.cz/item/CS_URS_2025_02/348401350</t>
  </si>
  <si>
    <t>49,0*3</t>
  </si>
  <si>
    <t>15619100</t>
  </si>
  <si>
    <t>drát poplastovaný kruhový napínací 2,5/3,5mm</t>
  </si>
  <si>
    <t>1867447658</t>
  </si>
  <si>
    <t>49,0*3*1,02</t>
  </si>
  <si>
    <t>15619200</t>
  </si>
  <si>
    <t>drát poplastovaný kruhový vázací 1,1/1,5mm</t>
  </si>
  <si>
    <t>-1011414954</t>
  </si>
  <si>
    <t>50,0</t>
  </si>
  <si>
    <t>"potrubí PP SN 16 DN 500"   3,0</t>
  </si>
  <si>
    <t>457532111</t>
  </si>
  <si>
    <t>Filtrační vrstvy jakékoliv tloušťky a sklonu z hrubého drceného kameniva se zhutněním, frakce 4-8 mm</t>
  </si>
  <si>
    <t>508207921</t>
  </si>
  <si>
    <t>https://podminky.urs.cz/item/CS_URS_2025_02/457532111</t>
  </si>
  <si>
    <t>"vsakovací rýha - filtrační vrstva"   0,1*0,5*45,0</t>
  </si>
  <si>
    <t>457971121</t>
  </si>
  <si>
    <t>Zřízení vrstvy z geotextilie s přesahem bez připevnění k podkladu, s potřebným dočasným zatěžováním včetně zakotvení okraje o sklonu přes 10° do 35°, šířky geotextilie do 3 m</t>
  </si>
  <si>
    <t>-795407927</t>
  </si>
  <si>
    <t>https://podminky.urs.cz/item/CS_URS_2025_02/457971121</t>
  </si>
  <si>
    <t>"vsakovací rýha - separační geotextilie"   3,0*45,0</t>
  </si>
  <si>
    <t>69311035</t>
  </si>
  <si>
    <t>geotextilie tkaná separační, filtrační, výztužná PP pevnost v tahu 30kN/m</t>
  </si>
  <si>
    <t>-116389323</t>
  </si>
  <si>
    <t>"vsakovací rýha - separační geotextilie"   3,0*45,0*1,02</t>
  </si>
  <si>
    <t>160638386</t>
  </si>
  <si>
    <t>1121237078</t>
  </si>
  <si>
    <t>591241112</t>
  </si>
  <si>
    <t>Kladení dlažby z kostek s provedením lože do tl. 50 mm, s vyplněním spár, s dvojím beraněním a se smetením přebytečného materiálu na krajnici drobných z kamene - zvýšená složitost vazby, do lože z cementové malty</t>
  </si>
  <si>
    <t>-1811355934</t>
  </si>
  <si>
    <t>https://podminky.urs.cz/item/CS_URS_2025_02/591241112</t>
  </si>
  <si>
    <t>"kolem poklopu šachty"   0,9</t>
  </si>
  <si>
    <t>58381015</t>
  </si>
  <si>
    <t>kostka řezanoštípaná dlažební žula 10x10x10cm</t>
  </si>
  <si>
    <t>1935690335</t>
  </si>
  <si>
    <t>"kolem poklopu šachty"   0,9*1,05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</si>
  <si>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</si>
  <si>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</si>
  <si>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-1113538215</t>
  </si>
  <si>
    <t>https://podminky.urs.cz/item/CS_URS_2025_02/596211111</t>
  </si>
  <si>
    <t>59245008</t>
  </si>
  <si>
    <t>dlažba skladebná betonová 200x100mm tl 60mm barevná</t>
  </si>
  <si>
    <t>1267296059</t>
  </si>
  <si>
    <t>"chodník"   80,0*1,03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</si>
  <si>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</si>
  <si>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</si>
  <si>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-910657503</t>
  </si>
  <si>
    <t>https://podminky.urs.cz/item/CS_URS_2025_02/596211210</t>
  </si>
  <si>
    <t>-1297094240</t>
  </si>
  <si>
    <t>"přejížděný chodník"   14,0*1,03</t>
  </si>
  <si>
    <t>59245226</t>
  </si>
  <si>
    <t>dlažba pro nevidomé betonová 200x100mm tl 80mm barevná</t>
  </si>
  <si>
    <t>-2014322293</t>
  </si>
  <si>
    <t>"přejížděný chodník - varovný pás"   5,1*1,03</t>
  </si>
  <si>
    <t>871420330</t>
  </si>
  <si>
    <t>Montáž kanalizačního potrubí z polypropylenu PP hladkého plnostěnného SN 16 DN 500</t>
  </si>
  <si>
    <t>-965460549</t>
  </si>
  <si>
    <t>https://podminky.urs.cz/item/CS_URS_2025_02/871420330</t>
  </si>
  <si>
    <t>28614279</t>
  </si>
  <si>
    <t>trubka kanalizační PP plnostěnná jednovrstvá DN 500x6000mm SN16</t>
  </si>
  <si>
    <t>-1012704149</t>
  </si>
  <si>
    <t>"potrubí PP SN 16 DN 500"   6,0</t>
  </si>
  <si>
    <t>89495-R</t>
  </si>
  <si>
    <t xml:space="preserve">Zřízení kanalizační šachty DN 1000 z betonových dílců </t>
  </si>
  <si>
    <t>235427086</t>
  </si>
  <si>
    <t>"uliční vpusť"   1,0</t>
  </si>
  <si>
    <t>59225-R</t>
  </si>
  <si>
    <t>sestava dílců kompletní kanalizační šachty DN 1000 vč. poklopu DN 600 D400</t>
  </si>
  <si>
    <t>622303470</t>
  </si>
  <si>
    <t>899623181</t>
  </si>
  <si>
    <t>Obetonování potrubí nebo zdiva stok betonem prostým v otevřeném výkopu, betonem tř. C 30/37</t>
  </si>
  <si>
    <t>-258305387</t>
  </si>
  <si>
    <t>https://podminky.urs.cz/item/CS_URS_2025_02/899623181</t>
  </si>
  <si>
    <t>"obetonování trouby DN 500"   0,82*0,82*3,14/4*10,5-0,67*0,67*3,14/4*10,5</t>
  </si>
  <si>
    <t>899643121</t>
  </si>
  <si>
    <t>Bednění pro obetonování potrubí v otevřeném výkopu zřízení</t>
  </si>
  <si>
    <t>-1138531754</t>
  </si>
  <si>
    <t>https://podminky.urs.cz/item/CS_URS_2025_02/899643121</t>
  </si>
  <si>
    <t>"obetonování trouby DN 500"   0,82*2*10,5</t>
  </si>
  <si>
    <t>899643122</t>
  </si>
  <si>
    <t>Bednění pro obetonování potrubí v otevřeném výkopu odstranění</t>
  </si>
  <si>
    <t>-1487114694</t>
  </si>
  <si>
    <t>https://podminky.urs.cz/item/CS_URS_2025_02/899643122</t>
  </si>
  <si>
    <t>"potrubí PP SN 16 DN 500"   3,0*2</t>
  </si>
  <si>
    <t>89985-R</t>
  </si>
  <si>
    <t>Obnažení betonové trouby propustku DN 500 a příprava pro napojení PP trouby</t>
  </si>
  <si>
    <t>kpl</t>
  </si>
  <si>
    <t>357443333</t>
  </si>
  <si>
    <t>"obnažení betonové trouby propustku DN 500 a příprava pro napojení PP trouby"   1,0</t>
  </si>
  <si>
    <t>89986-R</t>
  </si>
  <si>
    <t>Napojení trouby PP na stávající betonovou troubu propustku</t>
  </si>
  <si>
    <t>-1257980783</t>
  </si>
  <si>
    <t>obetonování, překrytí geotextilií, ošetření bitagitem</t>
  </si>
  <si>
    <t>"napojení trouby PP na stávající betonovou troubu propustku"   1,0</t>
  </si>
  <si>
    <t>74</t>
  </si>
  <si>
    <t>89987-R</t>
  </si>
  <si>
    <t>Vodotěsné napojení stávající kanalizace do nové šachty</t>
  </si>
  <si>
    <t>1491625766</t>
  </si>
  <si>
    <t>"vodotěsné napojení stávající kanalizace do nové šachty"   1,0</t>
  </si>
  <si>
    <t>75</t>
  </si>
  <si>
    <t>911121111</t>
  </si>
  <si>
    <t>Montáž zábradlí ocelového přichyceného vruty do betonového podkladu</t>
  </si>
  <si>
    <t>-1228689707</t>
  </si>
  <si>
    <t>https://podminky.urs.cz/item/CS_URS_2025_02/911121111</t>
  </si>
  <si>
    <t>"dvoumadlové zábradlí"   49,0</t>
  </si>
  <si>
    <t>76</t>
  </si>
  <si>
    <t>55342281</t>
  </si>
  <si>
    <t>ocelové dvoumadlové zábradlí v. 1,1 m v provedení Pz</t>
  </si>
  <si>
    <t>767632164</t>
  </si>
  <si>
    <t>77</t>
  </si>
  <si>
    <t>"silniční obrubníky"   7,5</t>
  </si>
  <si>
    <t>78</t>
  </si>
  <si>
    <t>"silniční obrubníky"   8,0*1,01</t>
  </si>
  <si>
    <t>79</t>
  </si>
  <si>
    <t>916331112</t>
  </si>
  <si>
    <t>Osazení zahradního obrubníku betonového s ložem tl. od 50 do 100 mm z betonu prostého tř. C 12/15 s boční opěrou z betonu prostého tř. C 12/15</t>
  </si>
  <si>
    <t>-1749634577</t>
  </si>
  <si>
    <t>https://podminky.urs.cz/item/CS_URS_2025_02/916331112</t>
  </si>
  <si>
    <t>"zahradní obrubníky"   50,0</t>
  </si>
  <si>
    <t>80</t>
  </si>
  <si>
    <t>59217012</t>
  </si>
  <si>
    <t>obrubník zahradní betonový 500x80x250mm</t>
  </si>
  <si>
    <t>-1811394335</t>
  </si>
  <si>
    <t>"zahradní obrubníky"   50,0*1,02</t>
  </si>
  <si>
    <t>81</t>
  </si>
  <si>
    <t>916991121</t>
  </si>
  <si>
    <t>Lože pod obrubníky, krajníky nebo obruby z dlažebních kostek z betonu prostého</t>
  </si>
  <si>
    <t>10013205</t>
  </si>
  <si>
    <t>https://podminky.urs.cz/item/CS_URS_2025_02/916991121</t>
  </si>
  <si>
    <t>betonové lože z betonu C20/25-XF4, tl. 200mm</t>
  </si>
  <si>
    <t>"kolem poklopu šachty"   0,9*0,20</t>
  </si>
  <si>
    <t>82</t>
  </si>
  <si>
    <t>-100011392</t>
  </si>
  <si>
    <t>"přejížděný chodník"   14,0*1,05</t>
  </si>
  <si>
    <t>"přejížděný chodník - varovný pás"   5,1*1,05</t>
  </si>
  <si>
    <t>"přejížděný chodník - rozšíření za zahradní obrubou"   3,0*1,05</t>
  </si>
  <si>
    <t>"přejížděný chodník - rozšíření pod silniční obrubou"   2,0*1,05</t>
  </si>
  <si>
    <t>83</t>
  </si>
  <si>
    <t>966049831</t>
  </si>
  <si>
    <t>Rozebrání prefabrikovaných plotových desek betonových</t>
  </si>
  <si>
    <t>-604100247</t>
  </si>
  <si>
    <t>https://podminky.urs.cz/item/CS_URS_2025_02/966049831</t>
  </si>
  <si>
    <t>"podhrabové desky"   17,0</t>
  </si>
  <si>
    <t>84</t>
  </si>
  <si>
    <t>966071711</t>
  </si>
  <si>
    <t>Bourání plotových sloupků a vzpěr ocelových trubkových nebo profilovaných výšky do 2,50 m zabetonovaných</t>
  </si>
  <si>
    <t>-279030908</t>
  </si>
  <si>
    <t>https://podminky.urs.cz/item/CS_URS_2025_02/966071711</t>
  </si>
  <si>
    <t>"sloupky"   17,0</t>
  </si>
  <si>
    <t>85</t>
  </si>
  <si>
    <t>966071821</t>
  </si>
  <si>
    <t>Rozebrání oplocení z pletiva drátěného se čtvercovými oky, výšky do 1,6 m</t>
  </si>
  <si>
    <t>1472275920</t>
  </si>
  <si>
    <t>https://podminky.urs.cz/item/CS_URS_2025_02/966071821</t>
  </si>
  <si>
    <t>49,0</t>
  </si>
  <si>
    <t>86</t>
  </si>
  <si>
    <t>966073812</t>
  </si>
  <si>
    <t>Rozebrání vrat a vrátek k oplocení plochy jednotlivě přes 6 do 10 m2</t>
  </si>
  <si>
    <t>-416796923</t>
  </si>
  <si>
    <t>https://podminky.urs.cz/item/CS_URS_2025_02/966073812</t>
  </si>
  <si>
    <t>87</t>
  </si>
  <si>
    <t>977213514</t>
  </si>
  <si>
    <t>Řezání trub betonových, železobetonových nebo kameninových ve výkopu kruhových kolmý řez DN 500</t>
  </si>
  <si>
    <t>-1018564600</t>
  </si>
  <si>
    <t>https://podminky.urs.cz/item/CS_URS_2025_02/977213514</t>
  </si>
  <si>
    <t>"stávající propustek DN 500"   2,0</t>
  </si>
  <si>
    <t>88</t>
  </si>
  <si>
    <t>97955-R</t>
  </si>
  <si>
    <t>Odstranění čela propustku+ zábradlí propustku</t>
  </si>
  <si>
    <t>-670366067</t>
  </si>
  <si>
    <t>"odstranění čela propustku+zábradlí propustku - cca 6 m3"   1,0</t>
  </si>
  <si>
    <t>89</t>
  </si>
  <si>
    <t>97960-R</t>
  </si>
  <si>
    <t xml:space="preserve">Demontáž a zpětná montáž radaru </t>
  </si>
  <si>
    <t>1512596509</t>
  </si>
  <si>
    <t>"demontáž  radaru před zahájením stavebních prací a zpětná montáž  po skončení stavebních prací"   1,0</t>
  </si>
  <si>
    <t>90</t>
  </si>
  <si>
    <t>"štěrkodrť"  13,079</t>
  </si>
  <si>
    <t>91</t>
  </si>
  <si>
    <t>"štěrkodrť"  13,079*34</t>
  </si>
  <si>
    <t>92</t>
  </si>
  <si>
    <t>"betonová dlažba"   11,726</t>
  </si>
  <si>
    <t>"obrubníky"   5,125+1,000</t>
  </si>
  <si>
    <t>93</t>
  </si>
  <si>
    <t>"betonová dlažba"   11,726*34</t>
  </si>
  <si>
    <t>"obrubníky"   6,125*34</t>
  </si>
  <si>
    <t>94</t>
  </si>
  <si>
    <t>997221571</t>
  </si>
  <si>
    <t>Vodorovná doprava vybouraných hmot bez naložení, ale se složením a s hrubým urovnáním na vzdálenost do 1 km</t>
  </si>
  <si>
    <t>-1048315310</t>
  </si>
  <si>
    <t>https://podminky.urs.cz/item/CS_URS_2025_02/997221571</t>
  </si>
  <si>
    <t>"železobeton z čela a zábradlí propustku"   6,0*2,65</t>
  </si>
  <si>
    <t>95</t>
  </si>
  <si>
    <t>997221579</t>
  </si>
  <si>
    <t>Vodorovná doprava vybouraných hmot bez naložení, ale se složením a s hrubým urovnáním na vzdálenost Příplatek k ceně za každý další započatý 1 km přes 1 km</t>
  </si>
  <si>
    <t>-1271869853</t>
  </si>
  <si>
    <t>https://podminky.urs.cz/item/CS_URS_2025_02/997221579</t>
  </si>
  <si>
    <t>"železobeton z čela a zábradlí propustku"   6,0*2,65*34</t>
  </si>
  <si>
    <t>96</t>
  </si>
  <si>
    <t>997221612</t>
  </si>
  <si>
    <t>Nakládání na dopravní prostředky pro vodorovnou dopravu vybouraných hmot</t>
  </si>
  <si>
    <t>1176452632</t>
  </si>
  <si>
    <t>https://podminky.urs.cz/item/CS_URS_2025_02/997221612</t>
  </si>
  <si>
    <t>97</t>
  </si>
  <si>
    <t>98</t>
  </si>
  <si>
    <t>997221862</t>
  </si>
  <si>
    <t>Poplatek za uložení stavebního odpadu na recyklační skládce (skládkovné) z armovaného betonu zatříděného do Katalogu odpadů pod kódem 17 01 01</t>
  </si>
  <si>
    <t>1561977085</t>
  </si>
  <si>
    <t>https://podminky.urs.cz/item/CS_URS_2025_02/997221862</t>
  </si>
  <si>
    <t>99</t>
  </si>
  <si>
    <t>1469617145</t>
  </si>
  <si>
    <t>SO 180 - Dopravně inženýrská opatření</t>
  </si>
  <si>
    <t>Výkaz výměr zpracován dle příloh  A, B, C1-C3.</t>
  </si>
  <si>
    <t>01 - DIO</t>
  </si>
  <si>
    <t>01</t>
  </si>
  <si>
    <t>DIO</t>
  </si>
  <si>
    <t>1-R</t>
  </si>
  <si>
    <t xml:space="preserve">Dopravně inženýrské opatření </t>
  </si>
  <si>
    <t>1795159386</t>
  </si>
  <si>
    <t>Poznámka k položce:_x000D_
Zhotovitel stavby s dostatečnou časovou rezervou před zahájením stavby zpracuje podrobný projekt DIO, který musí být projednán a odsouhlasen se všemi dotčenými orgány, zejména s Policií ČR a odborem dopravy MěÚ Prachatice. _x000D_
V návrhu DIO bude také zohledněn termín výstavby a technické možnosti zhotovitele. _x000D_
Konkrétní dopravně inženýrská opatření během stavby budou stanovena na základě stávajících podmínek a konkrétních požadavků Policie ČR.</t>
  </si>
  <si>
    <t>"dopravně inženýrské opatření"   1,0</t>
  </si>
  <si>
    <t xml:space="preserve">VON - Vedlejší a ostatní náklady </t>
  </si>
  <si>
    <t>VON - Vedlejší a ostatní náklady</t>
  </si>
  <si>
    <t>Vedlejší a ostatní náklady</t>
  </si>
  <si>
    <t>02510</t>
  </si>
  <si>
    <t>Zkoušení materiálů zkušebnou zhotovitele</t>
  </si>
  <si>
    <t>KPL</t>
  </si>
  <si>
    <t>1024</t>
  </si>
  <si>
    <t>-465136761</t>
  </si>
  <si>
    <t>POLOŽKA BUDE ČERPÁNA JEN SE SOUHLASEM INVESTORA</t>
  </si>
  <si>
    <t>- zkouška na stanovení množství a typu nebezpečného odpadu</t>
  </si>
  <si>
    <t>02520</t>
  </si>
  <si>
    <t xml:space="preserve">Zkoušení materiálů nezávislou zkušebnou </t>
  </si>
  <si>
    <t>-170952747</t>
  </si>
  <si>
    <t>02610</t>
  </si>
  <si>
    <t>Zkoušení konstrukcí a prací zkušebnou zhotovitele</t>
  </si>
  <si>
    <t>482146312</t>
  </si>
  <si>
    <t>- sondy před zahájením výkopových prací</t>
  </si>
  <si>
    <t>02620</t>
  </si>
  <si>
    <t xml:space="preserve">Zkoušení konstrukcí a prací nezávislou zkušebnou </t>
  </si>
  <si>
    <t>-1015974954</t>
  </si>
  <si>
    <t>- průkazní a kontrolní zkoušky dle příslušných kapitol TKP a ZTKP akreditovanou nezávislou zkušebnou odsouhlasenou objednatelem</t>
  </si>
  <si>
    <t xml:space="preserve">- ITT zkouška pro RS dle TP </t>
  </si>
  <si>
    <t>- zadavatel si vyhrazuje právo upřesnění či doplnění požadavku rozsahu zkoušek nezávislou laboratoří dle autorského a techn. dozoru v průběhu stavby</t>
  </si>
  <si>
    <t>02730</t>
  </si>
  <si>
    <t xml:space="preserve">Pomocné práce - zřízení nebo zajištění ochrany inženýrských sití </t>
  </si>
  <si>
    <t>-515906168</t>
  </si>
  <si>
    <t>02910</t>
  </si>
  <si>
    <t>Ostatní požadavky - zeměměřičská měření</t>
  </si>
  <si>
    <t>1389167271</t>
  </si>
  <si>
    <t>Skutečné provedení stavby</t>
  </si>
  <si>
    <t xml:space="preserve">Vyhotovení geodetického podkladu pro vedení DTM (digitální technické mapy) dle zákona č. 200/1994 Sb., o zeměměřictví, v platném znění a vyhlášky </t>
  </si>
  <si>
    <t>č. 393/2020 Sb. o digitální technické mapě, v plném znění dle smlouvy o dílo článku II odstavce 9.</t>
  </si>
  <si>
    <t>02911</t>
  </si>
  <si>
    <t>Ostatní požadavky - geodetické zaměření</t>
  </si>
  <si>
    <t>-1658354504</t>
  </si>
  <si>
    <t>- geodetické vytýčení stavby</t>
  </si>
  <si>
    <t>- vytýčení sítí</t>
  </si>
  <si>
    <t>- geodetické práce v průběhu stavby</t>
  </si>
  <si>
    <t>02943</t>
  </si>
  <si>
    <t>Ostatní požadavky - vypracování RDS</t>
  </si>
  <si>
    <t>1489122550</t>
  </si>
  <si>
    <t>dokumentace RDS „SO102 - vjezdová brána a oplocení“</t>
  </si>
  <si>
    <t>02944</t>
  </si>
  <si>
    <t xml:space="preserve">Ostatní požadavky - dokumentace skutečného provedení v digitální formě </t>
  </si>
  <si>
    <t>1650587057</t>
  </si>
  <si>
    <t>dokumentace skutečného provedení stavby</t>
  </si>
  <si>
    <t>(5x paré tištěné + CD)</t>
  </si>
  <si>
    <t>vč. fotodokumentace průběhu stavby a dokončení stavby</t>
  </si>
  <si>
    <t>02945</t>
  </si>
  <si>
    <t>Ostatní požadavky - geometrický plán</t>
  </si>
  <si>
    <t>-30218005</t>
  </si>
  <si>
    <t>5 vyhotovení geometricého plánu</t>
  </si>
  <si>
    <t>02960.1</t>
  </si>
  <si>
    <t>Ostatní požadavky - odborný dozor</t>
  </si>
  <si>
    <t>-25326921</t>
  </si>
  <si>
    <t xml:space="preserve">- geotechnický dozor </t>
  </si>
  <si>
    <t>02960.2</t>
  </si>
  <si>
    <t>-1292378996</t>
  </si>
  <si>
    <t xml:space="preserve">- autorský dozor </t>
  </si>
  <si>
    <t>03100</t>
  </si>
  <si>
    <t>Zařízení staveniště - zřízení, provoz, demontáž</t>
  </si>
  <si>
    <t>-1043665811</t>
  </si>
  <si>
    <t>zařízení staveniště a opatření BOZP</t>
  </si>
  <si>
    <t>- zábrany z pásky, tabulky se zákazem vstupu</t>
  </si>
  <si>
    <t>- plotové dílce</t>
  </si>
  <si>
    <t>- tabulky zakazující vjezd vozidel</t>
  </si>
  <si>
    <t>-zajištění ohlášení všech staveb ZS dle §104 odst. (2) zákona č. 183/2006 Sb.</t>
  </si>
  <si>
    <t>-příprava a oplocení území pro objekty ZS</t>
  </si>
  <si>
    <t xml:space="preserve">-vlastní vybudování objektů ZS včetně zajištění místnosti pro TDI </t>
  </si>
  <si>
    <t>-zřízení přípojek energií k objektům ZS včetně měřicích odběrných míst</t>
  </si>
  <si>
    <t>-náklady na vybavení objektů ZS</t>
  </si>
  <si>
    <t>-náklady na energie spotřebované během realizace stavby</t>
  </si>
  <si>
    <t>-náklady na údržbu, úklid a opravy v objektech ZS</t>
  </si>
  <si>
    <t>-zajištění ostrahy stavby a staveniště po dobu realizace stavby</t>
  </si>
  <si>
    <t>-zřízení dočasných komunikací, sjezdů a nájezdů</t>
  </si>
  <si>
    <t>-zajištění ochrany zeleně v prostoru staveniště dle přísl. normy</t>
  </si>
  <si>
    <t>-provedení takových opatření, aby nebyly překročeny limity prašnosti a hlučnosti dané vyhláškou</t>
  </si>
  <si>
    <t>-odstranění objektů ZS včetně přípojek energií a dočasných komunikací a jejich likvidace</t>
  </si>
  <si>
    <t>-úklid a úprava povrchů po odstranění ZS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</si>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</sst>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62301971" TargetMode="External"/><Relationship Id="rId3" Type="http://schemas.openxmlformats.org/officeDocument/2006/relationships/hyperlink" Target="https://podminky.urs.cz/item/CS_URS_2025_02/112101121" TargetMode="External"/><Relationship Id="rId7" Type="http://schemas.openxmlformats.org/officeDocument/2006/relationships/hyperlink" Target="https://podminky.urs.cz/item/CS_URS_2025_02/162201421" TargetMode="External"/><Relationship Id="rId2" Type="http://schemas.openxmlformats.org/officeDocument/2006/relationships/hyperlink" Target="https://podminky.urs.cz/item/CS_URS_2025_02/112101101" TargetMode="External"/><Relationship Id="rId1" Type="http://schemas.openxmlformats.org/officeDocument/2006/relationships/hyperlink" Target="https://podminky.urs.cz/item/CS_URS_2025_02/111251101" TargetMode="External"/><Relationship Id="rId6" Type="http://schemas.openxmlformats.org/officeDocument/2006/relationships/hyperlink" Target="https://podminky.urs.cz/item/CS_URS_2025_02/112251101" TargetMode="External"/><Relationship Id="rId5" Type="http://schemas.openxmlformats.org/officeDocument/2006/relationships/hyperlink" Target="https://podminky.urs.cz/item/CS_URS_2025_02/112155315" TargetMode="External"/><Relationship Id="rId4" Type="http://schemas.openxmlformats.org/officeDocument/2006/relationships/hyperlink" Target="https://podminky.urs.cz/item/CS_URS_2025_02/112155215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151101111" TargetMode="External"/><Relationship Id="rId18" Type="http://schemas.openxmlformats.org/officeDocument/2006/relationships/hyperlink" Target="https://podminky.urs.cz/item/CS_URS_2025_02/171251201" TargetMode="External"/><Relationship Id="rId26" Type="http://schemas.openxmlformats.org/officeDocument/2006/relationships/hyperlink" Target="https://podminky.urs.cz/item/CS_URS_2025_02/564851011" TargetMode="External"/><Relationship Id="rId39" Type="http://schemas.openxmlformats.org/officeDocument/2006/relationships/hyperlink" Target="https://podminky.urs.cz/item/CS_URS_2025_02/915611111" TargetMode="External"/><Relationship Id="rId21" Type="http://schemas.openxmlformats.org/officeDocument/2006/relationships/hyperlink" Target="https://podminky.urs.cz/item/CS_URS_2025_02/181152302" TargetMode="External"/><Relationship Id="rId34" Type="http://schemas.openxmlformats.org/officeDocument/2006/relationships/hyperlink" Target="https://podminky.urs.cz/item/CS_URS_2025_02/899722113" TargetMode="External"/><Relationship Id="rId42" Type="http://schemas.openxmlformats.org/officeDocument/2006/relationships/hyperlink" Target="https://podminky.urs.cz/item/CS_URS_2025_02/919122122" TargetMode="External"/><Relationship Id="rId47" Type="http://schemas.openxmlformats.org/officeDocument/2006/relationships/hyperlink" Target="https://podminky.urs.cz/item/CS_URS_2025_02/966006132" TargetMode="External"/><Relationship Id="rId50" Type="http://schemas.openxmlformats.org/officeDocument/2006/relationships/hyperlink" Target="https://podminky.urs.cz/item/CS_URS_2025_02/997221561" TargetMode="External"/><Relationship Id="rId55" Type="http://schemas.openxmlformats.org/officeDocument/2006/relationships/hyperlink" Target="https://podminky.urs.cz/item/CS_URS_2025_02/998223011" TargetMode="External"/><Relationship Id="rId7" Type="http://schemas.openxmlformats.org/officeDocument/2006/relationships/hyperlink" Target="https://podminky.urs.cz/item/CS_URS_2025_02/113202111" TargetMode="External"/><Relationship Id="rId2" Type="http://schemas.openxmlformats.org/officeDocument/2006/relationships/hyperlink" Target="https://podminky.urs.cz/item/CS_URS_2025_02/113107322" TargetMode="External"/><Relationship Id="rId16" Type="http://schemas.openxmlformats.org/officeDocument/2006/relationships/hyperlink" Target="https://podminky.urs.cz/item/CS_URS_2025_02/171152111" TargetMode="External"/><Relationship Id="rId29" Type="http://schemas.openxmlformats.org/officeDocument/2006/relationships/hyperlink" Target="https://podminky.urs.cz/item/CS_URS_2025_02/577134021" TargetMode="External"/><Relationship Id="rId11" Type="http://schemas.openxmlformats.org/officeDocument/2006/relationships/hyperlink" Target="https://podminky.urs.cz/item/CS_URS_2025_02/132351251" TargetMode="External"/><Relationship Id="rId24" Type="http://schemas.openxmlformats.org/officeDocument/2006/relationships/hyperlink" Target="https://podminky.urs.cz/item/CS_URS_2025_02/451541111" TargetMode="External"/><Relationship Id="rId32" Type="http://schemas.openxmlformats.org/officeDocument/2006/relationships/hyperlink" Target="https://podminky.urs.cz/item/CS_URS_2025_02/877350310" TargetMode="External"/><Relationship Id="rId37" Type="http://schemas.openxmlformats.org/officeDocument/2006/relationships/hyperlink" Target="https://podminky.urs.cz/item/CS_URS_2025_02/915111111" TargetMode="External"/><Relationship Id="rId40" Type="http://schemas.openxmlformats.org/officeDocument/2006/relationships/hyperlink" Target="https://podminky.urs.cz/item/CS_URS_2025_02/916131113" TargetMode="External"/><Relationship Id="rId45" Type="http://schemas.openxmlformats.org/officeDocument/2006/relationships/hyperlink" Target="https://podminky.urs.cz/item/CS_URS_2025_02/919735111" TargetMode="External"/><Relationship Id="rId53" Type="http://schemas.openxmlformats.org/officeDocument/2006/relationships/hyperlink" Target="https://podminky.urs.cz/item/CS_URS_2025_02/997221861" TargetMode="External"/><Relationship Id="rId5" Type="http://schemas.openxmlformats.org/officeDocument/2006/relationships/hyperlink" Target="https://podminky.urs.cz/item/CS_URS_2025_02/113107343" TargetMode="External"/><Relationship Id="rId10" Type="http://schemas.openxmlformats.org/officeDocument/2006/relationships/hyperlink" Target="https://podminky.urs.cz/item/CS_URS_2025_02/131312501" TargetMode="External"/><Relationship Id="rId19" Type="http://schemas.openxmlformats.org/officeDocument/2006/relationships/hyperlink" Target="https://podminky.urs.cz/item/CS_URS_2025_02/174151101" TargetMode="External"/><Relationship Id="rId31" Type="http://schemas.openxmlformats.org/officeDocument/2006/relationships/hyperlink" Target="https://podminky.urs.cz/item/CS_URS_2025_02/871353123" TargetMode="External"/><Relationship Id="rId44" Type="http://schemas.openxmlformats.org/officeDocument/2006/relationships/hyperlink" Target="https://podminky.urs.cz/item/CS_URS_2025_02/919732211" TargetMode="External"/><Relationship Id="rId52" Type="http://schemas.openxmlformats.org/officeDocument/2006/relationships/hyperlink" Target="https://podminky.urs.cz/item/CS_URS_2025_02/997221665" TargetMode="External"/><Relationship Id="rId4" Type="http://schemas.openxmlformats.org/officeDocument/2006/relationships/hyperlink" Target="https://podminky.urs.cz/item/CS_URS_2025_02/113107342" TargetMode="External"/><Relationship Id="rId9" Type="http://schemas.openxmlformats.org/officeDocument/2006/relationships/hyperlink" Target="https://podminky.urs.cz/item/CS_URS_2025_02/122351104" TargetMode="External"/><Relationship Id="rId14" Type="http://schemas.openxmlformats.org/officeDocument/2006/relationships/hyperlink" Target="https://podminky.urs.cz/item/CS_URS_2025_02/162751137" TargetMode="External"/><Relationship Id="rId22" Type="http://schemas.openxmlformats.org/officeDocument/2006/relationships/hyperlink" Target="https://podminky.urs.cz/item/CS_URS_2025_02/275313711" TargetMode="External"/><Relationship Id="rId27" Type="http://schemas.openxmlformats.org/officeDocument/2006/relationships/hyperlink" Target="https://podminky.urs.cz/item/CS_URS_2025_02/564861011" TargetMode="External"/><Relationship Id="rId30" Type="http://schemas.openxmlformats.org/officeDocument/2006/relationships/hyperlink" Target="https://podminky.urs.cz/item/CS_URS_2025_02/596211211" TargetMode="External"/><Relationship Id="rId35" Type="http://schemas.openxmlformats.org/officeDocument/2006/relationships/hyperlink" Target="https://podminky.urs.cz/item/CS_URS_2025_02/914111111" TargetMode="External"/><Relationship Id="rId43" Type="http://schemas.openxmlformats.org/officeDocument/2006/relationships/hyperlink" Target="https://podminky.urs.cz/item/CS_URS_2025_02/919726202" TargetMode="External"/><Relationship Id="rId48" Type="http://schemas.openxmlformats.org/officeDocument/2006/relationships/hyperlink" Target="https://podminky.urs.cz/item/CS_URS_2025_02/997221551" TargetMode="External"/><Relationship Id="rId56" Type="http://schemas.openxmlformats.org/officeDocument/2006/relationships/drawing" Target="../drawings/drawing3.xml"/><Relationship Id="rId8" Type="http://schemas.openxmlformats.org/officeDocument/2006/relationships/hyperlink" Target="https://podminky.urs.cz/item/CS_URS_2025_02/113204111" TargetMode="External"/><Relationship Id="rId51" Type="http://schemas.openxmlformats.org/officeDocument/2006/relationships/hyperlink" Target="https://podminky.urs.cz/item/CS_URS_2025_02/997221569" TargetMode="External"/><Relationship Id="rId3" Type="http://schemas.openxmlformats.org/officeDocument/2006/relationships/hyperlink" Target="https://podminky.urs.cz/item/CS_URS_2025_02/113107341" TargetMode="External"/><Relationship Id="rId12" Type="http://schemas.openxmlformats.org/officeDocument/2006/relationships/hyperlink" Target="https://podminky.urs.cz/item/CS_URS_2025_02/151101101" TargetMode="External"/><Relationship Id="rId17" Type="http://schemas.openxmlformats.org/officeDocument/2006/relationships/hyperlink" Target="https://podminky.urs.cz/item/CS_URS_2025_02/171201231" TargetMode="External"/><Relationship Id="rId25" Type="http://schemas.openxmlformats.org/officeDocument/2006/relationships/hyperlink" Target="https://podminky.urs.cz/item/CS_URS_2025_02/452312131" TargetMode="External"/><Relationship Id="rId33" Type="http://schemas.openxmlformats.org/officeDocument/2006/relationships/hyperlink" Target="https://podminky.urs.cz/item/CS_URS_2025_02/877375122" TargetMode="External"/><Relationship Id="rId38" Type="http://schemas.openxmlformats.org/officeDocument/2006/relationships/hyperlink" Target="https://podminky.urs.cz/item/CS_URS_2025_02/915111112" TargetMode="External"/><Relationship Id="rId46" Type="http://schemas.openxmlformats.org/officeDocument/2006/relationships/hyperlink" Target="https://podminky.urs.cz/item/CS_URS_2025_02/919735113" TargetMode="External"/><Relationship Id="rId20" Type="http://schemas.openxmlformats.org/officeDocument/2006/relationships/hyperlink" Target="https://podminky.urs.cz/item/CS_URS_2025_02/175151101" TargetMode="External"/><Relationship Id="rId41" Type="http://schemas.openxmlformats.org/officeDocument/2006/relationships/hyperlink" Target="https://podminky.urs.cz/item/CS_URS_2025_02/916131213" TargetMode="External"/><Relationship Id="rId54" Type="http://schemas.openxmlformats.org/officeDocument/2006/relationships/hyperlink" Target="https://podminky.urs.cz/item/CS_URS_2025_02/997221873" TargetMode="External"/><Relationship Id="rId1" Type="http://schemas.openxmlformats.org/officeDocument/2006/relationships/hyperlink" Target="https://podminky.urs.cz/item/CS_URS_2025_02/113106134" TargetMode="External"/><Relationship Id="rId6" Type="http://schemas.openxmlformats.org/officeDocument/2006/relationships/hyperlink" Target="https://podminky.urs.cz/item/CS_URS_2025_02/113108442" TargetMode="External"/><Relationship Id="rId15" Type="http://schemas.openxmlformats.org/officeDocument/2006/relationships/hyperlink" Target="https://podminky.urs.cz/item/CS_URS_2025_02/162751139" TargetMode="External"/><Relationship Id="rId23" Type="http://schemas.openxmlformats.org/officeDocument/2006/relationships/hyperlink" Target="https://podminky.urs.cz/item/CS_URS_2025_02/359901211" TargetMode="External"/><Relationship Id="rId28" Type="http://schemas.openxmlformats.org/officeDocument/2006/relationships/hyperlink" Target="https://podminky.urs.cz/item/CS_URS_2025_02/573211108" TargetMode="External"/><Relationship Id="rId36" Type="http://schemas.openxmlformats.org/officeDocument/2006/relationships/hyperlink" Target="https://podminky.urs.cz/item/CS_URS_2025_02/914511112" TargetMode="External"/><Relationship Id="rId49" Type="http://schemas.openxmlformats.org/officeDocument/2006/relationships/hyperlink" Target="https://podminky.urs.cz/item/CS_URS_2025_02/997221559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181411131" TargetMode="External"/><Relationship Id="rId21" Type="http://schemas.openxmlformats.org/officeDocument/2006/relationships/hyperlink" Target="https://podminky.urs.cz/item/CS_URS_2025_02/174151101" TargetMode="External"/><Relationship Id="rId42" Type="http://schemas.openxmlformats.org/officeDocument/2006/relationships/hyperlink" Target="https://podminky.urs.cz/item/CS_URS_2025_02/596211210" TargetMode="External"/><Relationship Id="rId47" Type="http://schemas.openxmlformats.org/officeDocument/2006/relationships/hyperlink" Target="https://podminky.urs.cz/item/CS_URS_2025_02/899722113" TargetMode="External"/><Relationship Id="rId63" Type="http://schemas.openxmlformats.org/officeDocument/2006/relationships/hyperlink" Target="https://podminky.urs.cz/item/CS_URS_2025_02/997221579" TargetMode="External"/><Relationship Id="rId68" Type="http://schemas.openxmlformats.org/officeDocument/2006/relationships/hyperlink" Target="https://podminky.urs.cz/item/CS_URS_2025_02/998223011" TargetMode="External"/><Relationship Id="rId7" Type="http://schemas.openxmlformats.org/officeDocument/2006/relationships/hyperlink" Target="https://podminky.urs.cz/item/CS_URS_2025_02/131312501" TargetMode="External"/><Relationship Id="rId2" Type="http://schemas.openxmlformats.org/officeDocument/2006/relationships/hyperlink" Target="https://podminky.urs.cz/item/CS_URS_2025_02/113107322" TargetMode="External"/><Relationship Id="rId16" Type="http://schemas.openxmlformats.org/officeDocument/2006/relationships/hyperlink" Target="https://podminky.urs.cz/item/CS_URS_2025_02/171151103" TargetMode="External"/><Relationship Id="rId29" Type="http://schemas.openxmlformats.org/officeDocument/2006/relationships/hyperlink" Target="https://podminky.urs.cz/item/CS_URS_2025_02/338171121" TargetMode="External"/><Relationship Id="rId11" Type="http://schemas.openxmlformats.org/officeDocument/2006/relationships/hyperlink" Target="https://podminky.urs.cz/item/CS_URS_2025_02/151101101" TargetMode="External"/><Relationship Id="rId24" Type="http://schemas.openxmlformats.org/officeDocument/2006/relationships/hyperlink" Target="https://podminky.urs.cz/item/CS_URS_2025_02/181252301" TargetMode="External"/><Relationship Id="rId32" Type="http://schemas.openxmlformats.org/officeDocument/2006/relationships/hyperlink" Target="https://podminky.urs.cz/item/CS_URS_2025_02/348401120" TargetMode="External"/><Relationship Id="rId37" Type="http://schemas.openxmlformats.org/officeDocument/2006/relationships/hyperlink" Target="https://podminky.urs.cz/item/CS_URS_2025_02/457971121" TargetMode="External"/><Relationship Id="rId40" Type="http://schemas.openxmlformats.org/officeDocument/2006/relationships/hyperlink" Target="https://podminky.urs.cz/item/CS_URS_2025_02/591241112" TargetMode="External"/><Relationship Id="rId45" Type="http://schemas.openxmlformats.org/officeDocument/2006/relationships/hyperlink" Target="https://podminky.urs.cz/item/CS_URS_2025_02/899643121" TargetMode="External"/><Relationship Id="rId53" Type="http://schemas.openxmlformats.org/officeDocument/2006/relationships/hyperlink" Target="https://podminky.urs.cz/item/CS_URS_2025_02/966049831" TargetMode="External"/><Relationship Id="rId58" Type="http://schemas.openxmlformats.org/officeDocument/2006/relationships/hyperlink" Target="https://podminky.urs.cz/item/CS_URS_2025_02/997221551" TargetMode="External"/><Relationship Id="rId66" Type="http://schemas.openxmlformats.org/officeDocument/2006/relationships/hyperlink" Target="https://podminky.urs.cz/item/CS_URS_2025_02/997221862" TargetMode="External"/><Relationship Id="rId5" Type="http://schemas.openxmlformats.org/officeDocument/2006/relationships/hyperlink" Target="https://podminky.urs.cz/item/CS_URS_2025_02/121151113" TargetMode="External"/><Relationship Id="rId61" Type="http://schemas.openxmlformats.org/officeDocument/2006/relationships/hyperlink" Target="https://podminky.urs.cz/item/CS_URS_2025_02/997221569" TargetMode="External"/><Relationship Id="rId19" Type="http://schemas.openxmlformats.org/officeDocument/2006/relationships/hyperlink" Target="https://podminky.urs.cz/item/CS_URS_2025_02/171201231" TargetMode="External"/><Relationship Id="rId14" Type="http://schemas.openxmlformats.org/officeDocument/2006/relationships/hyperlink" Target="https://podminky.urs.cz/item/CS_URS_2025_02/162751139" TargetMode="External"/><Relationship Id="rId22" Type="http://schemas.openxmlformats.org/officeDocument/2006/relationships/hyperlink" Target="https://podminky.urs.cz/item/CS_URS_2025_02/175151101" TargetMode="External"/><Relationship Id="rId27" Type="http://schemas.openxmlformats.org/officeDocument/2006/relationships/hyperlink" Target="https://podminky.urs.cz/item/CS_URS_2025_02/275313811" TargetMode="External"/><Relationship Id="rId30" Type="http://schemas.openxmlformats.org/officeDocument/2006/relationships/hyperlink" Target="https://podminky.urs.cz/item/CS_URS_2025_02/348101250" TargetMode="External"/><Relationship Id="rId35" Type="http://schemas.openxmlformats.org/officeDocument/2006/relationships/hyperlink" Target="https://podminky.urs.cz/item/CS_URS_2025_02/451541111" TargetMode="External"/><Relationship Id="rId43" Type="http://schemas.openxmlformats.org/officeDocument/2006/relationships/hyperlink" Target="https://podminky.urs.cz/item/CS_URS_2025_02/871420330" TargetMode="External"/><Relationship Id="rId48" Type="http://schemas.openxmlformats.org/officeDocument/2006/relationships/hyperlink" Target="https://podminky.urs.cz/item/CS_URS_2025_02/911121111" TargetMode="External"/><Relationship Id="rId56" Type="http://schemas.openxmlformats.org/officeDocument/2006/relationships/hyperlink" Target="https://podminky.urs.cz/item/CS_URS_2025_02/966073812" TargetMode="External"/><Relationship Id="rId64" Type="http://schemas.openxmlformats.org/officeDocument/2006/relationships/hyperlink" Target="https://podminky.urs.cz/item/CS_URS_2025_02/997221612" TargetMode="External"/><Relationship Id="rId69" Type="http://schemas.openxmlformats.org/officeDocument/2006/relationships/drawing" Target="../drawings/drawing4.xml"/><Relationship Id="rId8" Type="http://schemas.openxmlformats.org/officeDocument/2006/relationships/hyperlink" Target="https://podminky.urs.cz/item/CS_URS_2025_02/131351201" TargetMode="External"/><Relationship Id="rId51" Type="http://schemas.openxmlformats.org/officeDocument/2006/relationships/hyperlink" Target="https://podminky.urs.cz/item/CS_URS_2025_02/916991121" TargetMode="External"/><Relationship Id="rId3" Type="http://schemas.openxmlformats.org/officeDocument/2006/relationships/hyperlink" Target="https://podminky.urs.cz/item/CS_URS_2025_02/113202111" TargetMode="External"/><Relationship Id="rId12" Type="http://schemas.openxmlformats.org/officeDocument/2006/relationships/hyperlink" Target="https://podminky.urs.cz/item/CS_URS_2025_02/151101111" TargetMode="External"/><Relationship Id="rId17" Type="http://schemas.openxmlformats.org/officeDocument/2006/relationships/hyperlink" Target="https://podminky.urs.cz/item/CS_URS_2025_02/171151112" TargetMode="External"/><Relationship Id="rId25" Type="http://schemas.openxmlformats.org/officeDocument/2006/relationships/hyperlink" Target="https://podminky.urs.cz/item/CS_URS_2025_02/181351103" TargetMode="External"/><Relationship Id="rId33" Type="http://schemas.openxmlformats.org/officeDocument/2006/relationships/hyperlink" Target="https://podminky.urs.cz/item/CS_URS_2025_02/348401350" TargetMode="External"/><Relationship Id="rId38" Type="http://schemas.openxmlformats.org/officeDocument/2006/relationships/hyperlink" Target="https://podminky.urs.cz/item/CS_URS_2025_02/564851011" TargetMode="External"/><Relationship Id="rId46" Type="http://schemas.openxmlformats.org/officeDocument/2006/relationships/hyperlink" Target="https://podminky.urs.cz/item/CS_URS_2025_02/899643122" TargetMode="External"/><Relationship Id="rId59" Type="http://schemas.openxmlformats.org/officeDocument/2006/relationships/hyperlink" Target="https://podminky.urs.cz/item/CS_URS_2025_02/997221559" TargetMode="External"/><Relationship Id="rId67" Type="http://schemas.openxmlformats.org/officeDocument/2006/relationships/hyperlink" Target="https://podminky.urs.cz/item/CS_URS_2025_02/997221873" TargetMode="External"/><Relationship Id="rId20" Type="http://schemas.openxmlformats.org/officeDocument/2006/relationships/hyperlink" Target="https://podminky.urs.cz/item/CS_URS_2025_02/171251201" TargetMode="External"/><Relationship Id="rId41" Type="http://schemas.openxmlformats.org/officeDocument/2006/relationships/hyperlink" Target="https://podminky.urs.cz/item/CS_URS_2025_02/596211111" TargetMode="External"/><Relationship Id="rId54" Type="http://schemas.openxmlformats.org/officeDocument/2006/relationships/hyperlink" Target="https://podminky.urs.cz/item/CS_URS_2025_02/966071711" TargetMode="External"/><Relationship Id="rId62" Type="http://schemas.openxmlformats.org/officeDocument/2006/relationships/hyperlink" Target="https://podminky.urs.cz/item/CS_URS_2025_02/997221571" TargetMode="External"/><Relationship Id="rId1" Type="http://schemas.openxmlformats.org/officeDocument/2006/relationships/hyperlink" Target="https://podminky.urs.cz/item/CS_URS_2025_02/113106134" TargetMode="External"/><Relationship Id="rId6" Type="http://schemas.openxmlformats.org/officeDocument/2006/relationships/hyperlink" Target="https://podminky.urs.cz/item/CS_URS_2025_02/122351103" TargetMode="External"/><Relationship Id="rId15" Type="http://schemas.openxmlformats.org/officeDocument/2006/relationships/hyperlink" Target="https://podminky.urs.cz/item/CS_URS_2025_02/167151101" TargetMode="External"/><Relationship Id="rId23" Type="http://schemas.openxmlformats.org/officeDocument/2006/relationships/hyperlink" Target="https://podminky.urs.cz/item/CS_URS_2025_02/181152302" TargetMode="External"/><Relationship Id="rId28" Type="http://schemas.openxmlformats.org/officeDocument/2006/relationships/hyperlink" Target="https://podminky.urs.cz/item/CS_URS_2025_02/338171115" TargetMode="External"/><Relationship Id="rId36" Type="http://schemas.openxmlformats.org/officeDocument/2006/relationships/hyperlink" Target="https://podminky.urs.cz/item/CS_URS_2025_02/457532111" TargetMode="External"/><Relationship Id="rId49" Type="http://schemas.openxmlformats.org/officeDocument/2006/relationships/hyperlink" Target="https://podminky.urs.cz/item/CS_URS_2025_02/916131213" TargetMode="External"/><Relationship Id="rId57" Type="http://schemas.openxmlformats.org/officeDocument/2006/relationships/hyperlink" Target="https://podminky.urs.cz/item/CS_URS_2025_02/977213514" TargetMode="External"/><Relationship Id="rId10" Type="http://schemas.openxmlformats.org/officeDocument/2006/relationships/hyperlink" Target="https://podminky.urs.cz/item/CS_URS_2025_02/132354201" TargetMode="External"/><Relationship Id="rId31" Type="http://schemas.openxmlformats.org/officeDocument/2006/relationships/hyperlink" Target="https://podminky.urs.cz/item/CS_URS_2025_02/348121221" TargetMode="External"/><Relationship Id="rId44" Type="http://schemas.openxmlformats.org/officeDocument/2006/relationships/hyperlink" Target="https://podminky.urs.cz/item/CS_URS_2025_02/899623181" TargetMode="External"/><Relationship Id="rId52" Type="http://schemas.openxmlformats.org/officeDocument/2006/relationships/hyperlink" Target="https://podminky.urs.cz/item/CS_URS_2025_02/919726202" TargetMode="External"/><Relationship Id="rId60" Type="http://schemas.openxmlformats.org/officeDocument/2006/relationships/hyperlink" Target="https://podminky.urs.cz/item/CS_URS_2025_02/997221561" TargetMode="External"/><Relationship Id="rId65" Type="http://schemas.openxmlformats.org/officeDocument/2006/relationships/hyperlink" Target="https://podminky.urs.cz/item/CS_URS_2025_02/997221861" TargetMode="External"/><Relationship Id="rId4" Type="http://schemas.openxmlformats.org/officeDocument/2006/relationships/hyperlink" Target="https://podminky.urs.cz/item/CS_URS_2025_02/113204111" TargetMode="External"/><Relationship Id="rId9" Type="http://schemas.openxmlformats.org/officeDocument/2006/relationships/hyperlink" Target="https://podminky.urs.cz/item/CS_URS_2025_02/132351102" TargetMode="External"/><Relationship Id="rId13" Type="http://schemas.openxmlformats.org/officeDocument/2006/relationships/hyperlink" Target="https://podminky.urs.cz/item/CS_URS_2025_02/162751137" TargetMode="External"/><Relationship Id="rId18" Type="http://schemas.openxmlformats.org/officeDocument/2006/relationships/hyperlink" Target="https://podminky.urs.cz/item/CS_URS_2025_02/171152101" TargetMode="External"/><Relationship Id="rId39" Type="http://schemas.openxmlformats.org/officeDocument/2006/relationships/hyperlink" Target="https://podminky.urs.cz/item/CS_URS_2025_02/564861011" TargetMode="External"/><Relationship Id="rId34" Type="http://schemas.openxmlformats.org/officeDocument/2006/relationships/hyperlink" Target="https://podminky.urs.cz/item/CS_URS_2025_02/359901211" TargetMode="External"/><Relationship Id="rId50" Type="http://schemas.openxmlformats.org/officeDocument/2006/relationships/hyperlink" Target="https://podminky.urs.cz/item/CS_URS_2025_02/916331112" TargetMode="External"/><Relationship Id="rId55" Type="http://schemas.openxmlformats.org/officeDocument/2006/relationships/hyperlink" Target="https://podminky.urs.cz/item/CS_URS_2025_02/96607182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314" t="s">
        <v>6</v>
      </c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18" t="s">
        <v>7</v>
      </c>
      <c r="BT2" s="18" t="s">
        <v>8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ht="24.95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ht="12" customHeight="1">
      <c r="B5" s="21"/>
      <c r="D5" s="25" t="s">
        <v>14</v>
      </c>
      <c r="K5" s="298" t="s">
        <v>15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R5" s="21"/>
      <c r="BE5" s="295" t="s">
        <v>16</v>
      </c>
      <c r="BS5" s="18" t="s">
        <v>7</v>
      </c>
    </row>
    <row r="6" spans="1:74" ht="36.950000000000003" customHeight="1">
      <c r="B6" s="21"/>
      <c r="D6" s="27" t="s">
        <v>17</v>
      </c>
      <c r="K6" s="300" t="s">
        <v>18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R6" s="21"/>
      <c r="BE6" s="296"/>
      <c r="BS6" s="18" t="s">
        <v>19</v>
      </c>
    </row>
    <row r="7" spans="1:74" ht="12" customHeight="1">
      <c r="B7" s="21"/>
      <c r="D7" s="28" t="s">
        <v>20</v>
      </c>
      <c r="K7" s="26" t="s">
        <v>21</v>
      </c>
      <c r="AK7" s="28" t="s">
        <v>22</v>
      </c>
      <c r="AN7" s="26" t="s">
        <v>23</v>
      </c>
      <c r="AR7" s="21"/>
      <c r="BE7" s="296"/>
      <c r="BS7" s="18" t="s">
        <v>24</v>
      </c>
    </row>
    <row r="8" spans="1:74" ht="12" customHeight="1">
      <c r="B8" s="21"/>
      <c r="D8" s="28" t="s">
        <v>25</v>
      </c>
      <c r="K8" s="26" t="s">
        <v>26</v>
      </c>
      <c r="AK8" s="28" t="s">
        <v>27</v>
      </c>
      <c r="AN8" s="29" t="s">
        <v>28</v>
      </c>
      <c r="AR8" s="21"/>
      <c r="BE8" s="296"/>
      <c r="BS8" s="18" t="s">
        <v>29</v>
      </c>
    </row>
    <row r="9" spans="1:74" ht="29.25" customHeight="1">
      <c r="B9" s="21"/>
      <c r="AK9" s="25" t="s">
        <v>30</v>
      </c>
      <c r="AN9" s="30" t="s">
        <v>31</v>
      </c>
      <c r="AR9" s="21"/>
      <c r="BE9" s="296"/>
      <c r="BS9" s="18" t="s">
        <v>32</v>
      </c>
    </row>
    <row r="10" spans="1:74" ht="12" customHeight="1">
      <c r="B10" s="21"/>
      <c r="D10" s="28" t="s">
        <v>33</v>
      </c>
      <c r="AK10" s="28" t="s">
        <v>34</v>
      </c>
      <c r="AN10" s="26" t="s">
        <v>35</v>
      </c>
      <c r="AR10" s="21"/>
      <c r="BE10" s="296"/>
      <c r="BS10" s="18" t="s">
        <v>19</v>
      </c>
    </row>
    <row r="11" spans="1:74" ht="18.399999999999999" customHeight="1">
      <c r="B11" s="21"/>
      <c r="E11" s="26" t="s">
        <v>36</v>
      </c>
      <c r="AK11" s="28" t="s">
        <v>37</v>
      </c>
      <c r="AN11" s="26" t="s">
        <v>3</v>
      </c>
      <c r="AR11" s="21"/>
      <c r="BE11" s="296"/>
      <c r="BS11" s="18" t="s">
        <v>19</v>
      </c>
    </row>
    <row r="12" spans="1:74" ht="6.95" customHeight="1">
      <c r="B12" s="21"/>
      <c r="AR12" s="21"/>
      <c r="BE12" s="296"/>
      <c r="BS12" s="18" t="s">
        <v>19</v>
      </c>
    </row>
    <row r="13" spans="1:74" ht="12" customHeight="1">
      <c r="B13" s="21"/>
      <c r="D13" s="28" t="s">
        <v>38</v>
      </c>
      <c r="AK13" s="28" t="s">
        <v>34</v>
      </c>
      <c r="AN13" s="31" t="s">
        <v>39</v>
      </c>
      <c r="AR13" s="21"/>
      <c r="BE13" s="296"/>
      <c r="BS13" s="18" t="s">
        <v>19</v>
      </c>
    </row>
    <row r="14" spans="1:74" ht="12.75">
      <c r="B14" s="21"/>
      <c r="E14" s="301" t="s">
        <v>39</v>
      </c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28" t="s">
        <v>37</v>
      </c>
      <c r="AN14" s="31" t="s">
        <v>39</v>
      </c>
      <c r="AR14" s="21"/>
      <c r="BE14" s="296"/>
      <c r="BS14" s="18" t="s">
        <v>19</v>
      </c>
    </row>
    <row r="15" spans="1:74" ht="6.95" customHeight="1">
      <c r="B15" s="21"/>
      <c r="AR15" s="21"/>
      <c r="BE15" s="296"/>
      <c r="BS15" s="18" t="s">
        <v>4</v>
      </c>
    </row>
    <row r="16" spans="1:74" ht="12" customHeight="1">
      <c r="B16" s="21"/>
      <c r="D16" s="28" t="s">
        <v>40</v>
      </c>
      <c r="AK16" s="28" t="s">
        <v>34</v>
      </c>
      <c r="AN16" s="26" t="s">
        <v>41</v>
      </c>
      <c r="AR16" s="21"/>
      <c r="BE16" s="296"/>
      <c r="BS16" s="18" t="s">
        <v>4</v>
      </c>
    </row>
    <row r="17" spans="2:71" ht="18.399999999999999" customHeight="1">
      <c r="B17" s="21"/>
      <c r="E17" s="26" t="s">
        <v>42</v>
      </c>
      <c r="AK17" s="28" t="s">
        <v>37</v>
      </c>
      <c r="AN17" s="26" t="s">
        <v>3</v>
      </c>
      <c r="AR17" s="21"/>
      <c r="BE17" s="296"/>
      <c r="BS17" s="18" t="s">
        <v>4</v>
      </c>
    </row>
    <row r="18" spans="2:71" ht="6.95" customHeight="1">
      <c r="B18" s="21"/>
      <c r="AR18" s="21"/>
      <c r="BE18" s="296"/>
      <c r="BS18" s="18" t="s">
        <v>7</v>
      </c>
    </row>
    <row r="19" spans="2:71" ht="12" customHeight="1">
      <c r="B19" s="21"/>
      <c r="D19" s="28" t="s">
        <v>43</v>
      </c>
      <c r="AK19" s="28" t="s">
        <v>34</v>
      </c>
      <c r="AN19" s="26" t="s">
        <v>3</v>
      </c>
      <c r="AR19" s="21"/>
      <c r="BE19" s="296"/>
      <c r="BS19" s="18" t="s">
        <v>7</v>
      </c>
    </row>
    <row r="20" spans="2:71" ht="18.399999999999999" customHeight="1">
      <c r="B20" s="21"/>
      <c r="E20" s="26" t="s">
        <v>44</v>
      </c>
      <c r="AK20" s="28" t="s">
        <v>37</v>
      </c>
      <c r="AN20" s="26" t="s">
        <v>3</v>
      </c>
      <c r="AR20" s="21"/>
      <c r="BE20" s="296"/>
      <c r="BS20" s="18" t="s">
        <v>4</v>
      </c>
    </row>
    <row r="21" spans="2:71" ht="6.95" customHeight="1">
      <c r="B21" s="21"/>
      <c r="AR21" s="21"/>
      <c r="BE21" s="296"/>
    </row>
    <row r="22" spans="2:71" ht="12" customHeight="1">
      <c r="B22" s="21"/>
      <c r="D22" s="28" t="s">
        <v>45</v>
      </c>
      <c r="AR22" s="21"/>
      <c r="BE22" s="296"/>
    </row>
    <row r="23" spans="2:71" ht="47.25" customHeight="1">
      <c r="B23" s="21"/>
      <c r="E23" s="303" t="s">
        <v>46</v>
      </c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R23" s="21"/>
      <c r="BE23" s="296"/>
    </row>
    <row r="24" spans="2:71" ht="6.95" customHeight="1">
      <c r="B24" s="21"/>
      <c r="AR24" s="21"/>
      <c r="BE24" s="296"/>
    </row>
    <row r="25" spans="2:71" ht="6.95" customHeight="1">
      <c r="B25" s="2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1"/>
      <c r="BE25" s="296"/>
    </row>
    <row r="26" spans="2:71" s="1" customFormat="1" ht="25.9" customHeight="1">
      <c r="B26" s="34"/>
      <c r="D26" s="35" t="s">
        <v>47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04">
        <f>ROUND(AG54,2)</f>
        <v>0</v>
      </c>
      <c r="AL26" s="305"/>
      <c r="AM26" s="305"/>
      <c r="AN26" s="305"/>
      <c r="AO26" s="305"/>
      <c r="AR26" s="34"/>
      <c r="BE26" s="296"/>
    </row>
    <row r="27" spans="2:71" s="1" customFormat="1" ht="6.95" customHeight="1">
      <c r="B27" s="34"/>
      <c r="AR27" s="34"/>
      <c r="BE27" s="296"/>
    </row>
    <row r="28" spans="2:71" s="1" customFormat="1" ht="12.75">
      <c r="B28" s="34"/>
      <c r="L28" s="306" t="s">
        <v>48</v>
      </c>
      <c r="M28" s="306"/>
      <c r="N28" s="306"/>
      <c r="O28" s="306"/>
      <c r="P28" s="306"/>
      <c r="W28" s="306" t="s">
        <v>49</v>
      </c>
      <c r="X28" s="306"/>
      <c r="Y28" s="306"/>
      <c r="Z28" s="306"/>
      <c r="AA28" s="306"/>
      <c r="AB28" s="306"/>
      <c r="AC28" s="306"/>
      <c r="AD28" s="306"/>
      <c r="AE28" s="306"/>
      <c r="AK28" s="306" t="s">
        <v>50</v>
      </c>
      <c r="AL28" s="306"/>
      <c r="AM28" s="306"/>
      <c r="AN28" s="306"/>
      <c r="AO28" s="306"/>
      <c r="AR28" s="34"/>
      <c r="BE28" s="296"/>
    </row>
    <row r="29" spans="2:71" s="2" customFormat="1" ht="14.45" customHeight="1">
      <c r="B29" s="38"/>
      <c r="D29" s="28" t="s">
        <v>51</v>
      </c>
      <c r="F29" s="28" t="s">
        <v>52</v>
      </c>
      <c r="L29" s="309">
        <v>0.21</v>
      </c>
      <c r="M29" s="308"/>
      <c r="N29" s="308"/>
      <c r="O29" s="308"/>
      <c r="P29" s="308"/>
      <c r="W29" s="307">
        <f>ROUND(AZ54, 2)</f>
        <v>0</v>
      </c>
      <c r="X29" s="308"/>
      <c r="Y29" s="308"/>
      <c r="Z29" s="308"/>
      <c r="AA29" s="308"/>
      <c r="AB29" s="308"/>
      <c r="AC29" s="308"/>
      <c r="AD29" s="308"/>
      <c r="AE29" s="308"/>
      <c r="AK29" s="307">
        <f>ROUND(AV54, 2)</f>
        <v>0</v>
      </c>
      <c r="AL29" s="308"/>
      <c r="AM29" s="308"/>
      <c r="AN29" s="308"/>
      <c r="AO29" s="308"/>
      <c r="AR29" s="38"/>
      <c r="BE29" s="297"/>
    </row>
    <row r="30" spans="2:71" s="2" customFormat="1" ht="14.45" customHeight="1">
      <c r="B30" s="38"/>
      <c r="F30" s="28" t="s">
        <v>53</v>
      </c>
      <c r="L30" s="309">
        <v>0.12</v>
      </c>
      <c r="M30" s="308"/>
      <c r="N30" s="308"/>
      <c r="O30" s="308"/>
      <c r="P30" s="308"/>
      <c r="W30" s="307">
        <f>ROUND(BA54, 2)</f>
        <v>0</v>
      </c>
      <c r="X30" s="308"/>
      <c r="Y30" s="308"/>
      <c r="Z30" s="308"/>
      <c r="AA30" s="308"/>
      <c r="AB30" s="308"/>
      <c r="AC30" s="308"/>
      <c r="AD30" s="308"/>
      <c r="AE30" s="308"/>
      <c r="AK30" s="307">
        <f>ROUND(AW54, 2)</f>
        <v>0</v>
      </c>
      <c r="AL30" s="308"/>
      <c r="AM30" s="308"/>
      <c r="AN30" s="308"/>
      <c r="AO30" s="308"/>
      <c r="AR30" s="38"/>
      <c r="BE30" s="297"/>
    </row>
    <row r="31" spans="2:71" s="2" customFormat="1" ht="14.45" hidden="1" customHeight="1">
      <c r="B31" s="38"/>
      <c r="F31" s="28" t="s">
        <v>54</v>
      </c>
      <c r="L31" s="309">
        <v>0.21</v>
      </c>
      <c r="M31" s="308"/>
      <c r="N31" s="308"/>
      <c r="O31" s="308"/>
      <c r="P31" s="308"/>
      <c r="W31" s="307">
        <f>ROUND(BB54, 2)</f>
        <v>0</v>
      </c>
      <c r="X31" s="308"/>
      <c r="Y31" s="308"/>
      <c r="Z31" s="308"/>
      <c r="AA31" s="308"/>
      <c r="AB31" s="308"/>
      <c r="AC31" s="308"/>
      <c r="AD31" s="308"/>
      <c r="AE31" s="308"/>
      <c r="AK31" s="307">
        <v>0</v>
      </c>
      <c r="AL31" s="308"/>
      <c r="AM31" s="308"/>
      <c r="AN31" s="308"/>
      <c r="AO31" s="308"/>
      <c r="AR31" s="38"/>
      <c r="BE31" s="297"/>
    </row>
    <row r="32" spans="2:71" s="2" customFormat="1" ht="14.45" hidden="1" customHeight="1">
      <c r="B32" s="38"/>
      <c r="F32" s="28" t="s">
        <v>55</v>
      </c>
      <c r="L32" s="309">
        <v>0.12</v>
      </c>
      <c r="M32" s="308"/>
      <c r="N32" s="308"/>
      <c r="O32" s="308"/>
      <c r="P32" s="308"/>
      <c r="W32" s="307">
        <f>ROUND(BC54, 2)</f>
        <v>0</v>
      </c>
      <c r="X32" s="308"/>
      <c r="Y32" s="308"/>
      <c r="Z32" s="308"/>
      <c r="AA32" s="308"/>
      <c r="AB32" s="308"/>
      <c r="AC32" s="308"/>
      <c r="AD32" s="308"/>
      <c r="AE32" s="308"/>
      <c r="AK32" s="307">
        <v>0</v>
      </c>
      <c r="AL32" s="308"/>
      <c r="AM32" s="308"/>
      <c r="AN32" s="308"/>
      <c r="AO32" s="308"/>
      <c r="AR32" s="38"/>
      <c r="BE32" s="297"/>
    </row>
    <row r="33" spans="2:44" s="2" customFormat="1" ht="14.45" hidden="1" customHeight="1">
      <c r="B33" s="38"/>
      <c r="F33" s="28" t="s">
        <v>56</v>
      </c>
      <c r="L33" s="309">
        <v>0</v>
      </c>
      <c r="M33" s="308"/>
      <c r="N33" s="308"/>
      <c r="O33" s="308"/>
      <c r="P33" s="308"/>
      <c r="W33" s="307">
        <f>ROUND(BD54, 2)</f>
        <v>0</v>
      </c>
      <c r="X33" s="308"/>
      <c r="Y33" s="308"/>
      <c r="Z33" s="308"/>
      <c r="AA33" s="308"/>
      <c r="AB33" s="308"/>
      <c r="AC33" s="308"/>
      <c r="AD33" s="308"/>
      <c r="AE33" s="308"/>
      <c r="AK33" s="307">
        <v>0</v>
      </c>
      <c r="AL33" s="308"/>
      <c r="AM33" s="308"/>
      <c r="AN33" s="308"/>
      <c r="AO33" s="308"/>
      <c r="AR33" s="38"/>
    </row>
    <row r="34" spans="2:44" s="1" customFormat="1" ht="6.95" customHeight="1">
      <c r="B34" s="34"/>
      <c r="AR34" s="34"/>
    </row>
    <row r="35" spans="2:44" s="1" customFormat="1" ht="25.9" customHeight="1">
      <c r="B35" s="34"/>
      <c r="C35" s="39"/>
      <c r="D35" s="40" t="s">
        <v>57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58</v>
      </c>
      <c r="U35" s="41"/>
      <c r="V35" s="41"/>
      <c r="W35" s="41"/>
      <c r="X35" s="313" t="s">
        <v>59</v>
      </c>
      <c r="Y35" s="311"/>
      <c r="Z35" s="311"/>
      <c r="AA35" s="311"/>
      <c r="AB35" s="311"/>
      <c r="AC35" s="41"/>
      <c r="AD35" s="41"/>
      <c r="AE35" s="41"/>
      <c r="AF35" s="41"/>
      <c r="AG35" s="41"/>
      <c r="AH35" s="41"/>
      <c r="AI35" s="41"/>
      <c r="AJ35" s="41"/>
      <c r="AK35" s="310">
        <f>SUM(AK26:AK33)</f>
        <v>0</v>
      </c>
      <c r="AL35" s="311"/>
      <c r="AM35" s="311"/>
      <c r="AN35" s="311"/>
      <c r="AO35" s="312"/>
      <c r="AP35" s="39"/>
      <c r="AQ35" s="39"/>
      <c r="AR35" s="34"/>
    </row>
    <row r="36" spans="2:44" s="1" customFormat="1" ht="6.95" customHeight="1">
      <c r="B36" s="34"/>
      <c r="AR36" s="34"/>
    </row>
    <row r="37" spans="2:44" s="1" customFormat="1" ht="6.95" customHeight="1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4"/>
    </row>
    <row r="41" spans="2:44" s="1" customFormat="1" ht="6.95" customHeight="1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4"/>
    </row>
    <row r="42" spans="2:44" s="1" customFormat="1" ht="24.95" customHeight="1">
      <c r="B42" s="34"/>
      <c r="C42" s="22" t="s">
        <v>60</v>
      </c>
      <c r="AR42" s="34"/>
    </row>
    <row r="43" spans="2:44" s="1" customFormat="1" ht="6.95" customHeight="1">
      <c r="B43" s="34"/>
      <c r="AR43" s="34"/>
    </row>
    <row r="44" spans="2:44" s="3" customFormat="1" ht="12" customHeight="1">
      <c r="B44" s="47"/>
      <c r="C44" s="28" t="s">
        <v>14</v>
      </c>
      <c r="L44" s="3" t="str">
        <f>K5</f>
        <v>2025-1-1</v>
      </c>
      <c r="AR44" s="47"/>
    </row>
    <row r="45" spans="2:44" s="4" customFormat="1" ht="36.950000000000003" customHeight="1">
      <c r="B45" s="48"/>
      <c r="C45" s="49" t="s">
        <v>17</v>
      </c>
      <c r="L45" s="277" t="str">
        <f>K6</f>
        <v>Parkovací stání a chodník při ZŠ Čkyně</v>
      </c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R45" s="48"/>
    </row>
    <row r="46" spans="2:44" s="1" customFormat="1" ht="6.95" customHeight="1">
      <c r="B46" s="34"/>
      <c r="AR46" s="34"/>
    </row>
    <row r="47" spans="2:44" s="1" customFormat="1" ht="12" customHeight="1">
      <c r="B47" s="34"/>
      <c r="C47" s="28" t="s">
        <v>25</v>
      </c>
      <c r="L47" s="50" t="str">
        <f>IF(K8="","",K8)</f>
        <v>Čkyně</v>
      </c>
      <c r="AI47" s="28" t="s">
        <v>27</v>
      </c>
      <c r="AM47" s="279" t="str">
        <f>IF(AN8= "","",AN8)</f>
        <v>6. 10. 2025</v>
      </c>
      <c r="AN47" s="279"/>
      <c r="AR47" s="34"/>
    </row>
    <row r="48" spans="2:44" s="1" customFormat="1" ht="6.95" customHeight="1">
      <c r="B48" s="34"/>
      <c r="AR48" s="34"/>
    </row>
    <row r="49" spans="1:91" s="1" customFormat="1" ht="25.7" customHeight="1">
      <c r="B49" s="34"/>
      <c r="C49" s="28" t="s">
        <v>33</v>
      </c>
      <c r="L49" s="3" t="str">
        <f>IF(E11= "","",E11)</f>
        <v xml:space="preserve">Obec Čkyně, Čkyně 2, 38481 Čkyně </v>
      </c>
      <c r="AI49" s="28" t="s">
        <v>40</v>
      </c>
      <c r="AM49" s="280" t="str">
        <f>IF(E17="","",E17)</f>
        <v>Ing. Jiří Kaška, Plešivec 354, Český Krumlov</v>
      </c>
      <c r="AN49" s="281"/>
      <c r="AO49" s="281"/>
      <c r="AP49" s="281"/>
      <c r="AR49" s="34"/>
      <c r="AS49" s="282" t="s">
        <v>61</v>
      </c>
      <c r="AT49" s="283"/>
      <c r="AU49" s="52"/>
      <c r="AV49" s="52"/>
      <c r="AW49" s="52"/>
      <c r="AX49" s="52"/>
      <c r="AY49" s="52"/>
      <c r="AZ49" s="52"/>
      <c r="BA49" s="52"/>
      <c r="BB49" s="52"/>
      <c r="BC49" s="52"/>
      <c r="BD49" s="53"/>
    </row>
    <row r="50" spans="1:91" s="1" customFormat="1" ht="15.2" customHeight="1">
      <c r="B50" s="34"/>
      <c r="C50" s="28" t="s">
        <v>38</v>
      </c>
      <c r="L50" s="3" t="str">
        <f>IF(E14= "Vyplň údaj","",E14)</f>
        <v/>
      </c>
      <c r="AI50" s="28" t="s">
        <v>43</v>
      </c>
      <c r="AM50" s="280" t="str">
        <f>IF(E20="","",E20)</f>
        <v xml:space="preserve"> </v>
      </c>
      <c r="AN50" s="281"/>
      <c r="AO50" s="281"/>
      <c r="AP50" s="281"/>
      <c r="AR50" s="34"/>
      <c r="AS50" s="284"/>
      <c r="AT50" s="285"/>
      <c r="BD50" s="55"/>
    </row>
    <row r="51" spans="1:91" s="1" customFormat="1" ht="10.9" customHeight="1">
      <c r="B51" s="34"/>
      <c r="AR51" s="34"/>
      <c r="AS51" s="284"/>
      <c r="AT51" s="285"/>
      <c r="BD51" s="55"/>
    </row>
    <row r="52" spans="1:91" s="1" customFormat="1" ht="29.25" customHeight="1">
      <c r="B52" s="34"/>
      <c r="C52" s="286" t="s">
        <v>62</v>
      </c>
      <c r="D52" s="287"/>
      <c r="E52" s="287"/>
      <c r="F52" s="287"/>
      <c r="G52" s="287"/>
      <c r="H52" s="56"/>
      <c r="I52" s="289" t="s">
        <v>63</v>
      </c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8" t="s">
        <v>64</v>
      </c>
      <c r="AH52" s="287"/>
      <c r="AI52" s="287"/>
      <c r="AJ52" s="287"/>
      <c r="AK52" s="287"/>
      <c r="AL52" s="287"/>
      <c r="AM52" s="287"/>
      <c r="AN52" s="289" t="s">
        <v>65</v>
      </c>
      <c r="AO52" s="287"/>
      <c r="AP52" s="287"/>
      <c r="AQ52" s="57" t="s">
        <v>66</v>
      </c>
      <c r="AR52" s="34"/>
      <c r="AS52" s="58" t="s">
        <v>67</v>
      </c>
      <c r="AT52" s="59" t="s">
        <v>68</v>
      </c>
      <c r="AU52" s="59" t="s">
        <v>69</v>
      </c>
      <c r="AV52" s="59" t="s">
        <v>70</v>
      </c>
      <c r="AW52" s="59" t="s">
        <v>71</v>
      </c>
      <c r="AX52" s="59" t="s">
        <v>72</v>
      </c>
      <c r="AY52" s="59" t="s">
        <v>73</v>
      </c>
      <c r="AZ52" s="59" t="s">
        <v>74</v>
      </c>
      <c r="BA52" s="59" t="s">
        <v>75</v>
      </c>
      <c r="BB52" s="59" t="s">
        <v>76</v>
      </c>
      <c r="BC52" s="59" t="s">
        <v>77</v>
      </c>
      <c r="BD52" s="60" t="s">
        <v>78</v>
      </c>
    </row>
    <row r="53" spans="1:91" s="1" customFormat="1" ht="10.9" customHeight="1">
      <c r="B53" s="34"/>
      <c r="AR53" s="34"/>
      <c r="AS53" s="61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3"/>
    </row>
    <row r="54" spans="1:91" s="5" customFormat="1" ht="32.450000000000003" customHeight="1">
      <c r="B54" s="62"/>
      <c r="C54" s="63" t="s">
        <v>79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293">
        <f>ROUND(SUM(AG55:AG59),2)</f>
        <v>0</v>
      </c>
      <c r="AH54" s="293"/>
      <c r="AI54" s="293"/>
      <c r="AJ54" s="293"/>
      <c r="AK54" s="293"/>
      <c r="AL54" s="293"/>
      <c r="AM54" s="293"/>
      <c r="AN54" s="294">
        <f t="shared" ref="AN54:AN59" si="0">SUM(AG54,AT54)</f>
        <v>0</v>
      </c>
      <c r="AO54" s="294"/>
      <c r="AP54" s="294"/>
      <c r="AQ54" s="66" t="s">
        <v>3</v>
      </c>
      <c r="AR54" s="62"/>
      <c r="AS54" s="67">
        <f>ROUND(SUM(AS55:AS59),2)</f>
        <v>0</v>
      </c>
      <c r="AT54" s="68">
        <f t="shared" ref="AT54:AT59" si="1">ROUND(SUM(AV54:AW54),2)</f>
        <v>0</v>
      </c>
      <c r="AU54" s="69">
        <f>ROUND(SUM(AU55:AU59),5)</f>
        <v>0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ROUND(SUM(AZ55:AZ59),2)</f>
        <v>0</v>
      </c>
      <c r="BA54" s="68">
        <f>ROUND(SUM(BA55:BA59),2)</f>
        <v>0</v>
      </c>
      <c r="BB54" s="68">
        <f>ROUND(SUM(BB55:BB59),2)</f>
        <v>0</v>
      </c>
      <c r="BC54" s="68">
        <f>ROUND(SUM(BC55:BC59),2)</f>
        <v>0</v>
      </c>
      <c r="BD54" s="70">
        <f>ROUND(SUM(BD55:BD59),2)</f>
        <v>0</v>
      </c>
      <c r="BS54" s="71" t="s">
        <v>80</v>
      </c>
      <c r="BT54" s="71" t="s">
        <v>81</v>
      </c>
      <c r="BU54" s="72" t="s">
        <v>82</v>
      </c>
      <c r="BV54" s="71" t="s">
        <v>83</v>
      </c>
      <c r="BW54" s="71" t="s">
        <v>5</v>
      </c>
      <c r="BX54" s="71" t="s">
        <v>84</v>
      </c>
      <c r="CL54" s="71" t="s">
        <v>21</v>
      </c>
    </row>
    <row r="55" spans="1:91" s="6" customFormat="1" ht="16.5" customHeight="1">
      <c r="A55" s="73" t="s">
        <v>85</v>
      </c>
      <c r="B55" s="74"/>
      <c r="C55" s="75"/>
      <c r="D55" s="290" t="s">
        <v>86</v>
      </c>
      <c r="E55" s="290"/>
      <c r="F55" s="290"/>
      <c r="G55" s="290"/>
      <c r="H55" s="290"/>
      <c r="I55" s="76"/>
      <c r="J55" s="290" t="s">
        <v>87</v>
      </c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1">
        <f>'SO 001 - Příprava staveniště'!J30</f>
        <v>0</v>
      </c>
      <c r="AH55" s="292"/>
      <c r="AI55" s="292"/>
      <c r="AJ55" s="292"/>
      <c r="AK55" s="292"/>
      <c r="AL55" s="292"/>
      <c r="AM55" s="292"/>
      <c r="AN55" s="291">
        <f t="shared" si="0"/>
        <v>0</v>
      </c>
      <c r="AO55" s="292"/>
      <c r="AP55" s="292"/>
      <c r="AQ55" s="77" t="s">
        <v>88</v>
      </c>
      <c r="AR55" s="74"/>
      <c r="AS55" s="78">
        <v>0</v>
      </c>
      <c r="AT55" s="79">
        <f t="shared" si="1"/>
        <v>0</v>
      </c>
      <c r="AU55" s="80">
        <f>'SO 001 - Příprava staveniště'!P81</f>
        <v>0</v>
      </c>
      <c r="AV55" s="79">
        <f>'SO 001 - Příprava staveniště'!J33</f>
        <v>0</v>
      </c>
      <c r="AW55" s="79">
        <f>'SO 001 - Příprava staveniště'!J34</f>
        <v>0</v>
      </c>
      <c r="AX55" s="79">
        <f>'SO 001 - Příprava staveniště'!J35</f>
        <v>0</v>
      </c>
      <c r="AY55" s="79">
        <f>'SO 001 - Příprava staveniště'!J36</f>
        <v>0</v>
      </c>
      <c r="AZ55" s="79">
        <f>'SO 001 - Příprava staveniště'!F33</f>
        <v>0</v>
      </c>
      <c r="BA55" s="79">
        <f>'SO 001 - Příprava staveniště'!F34</f>
        <v>0</v>
      </c>
      <c r="BB55" s="79">
        <f>'SO 001 - Příprava staveniště'!F35</f>
        <v>0</v>
      </c>
      <c r="BC55" s="79">
        <f>'SO 001 - Příprava staveniště'!F36</f>
        <v>0</v>
      </c>
      <c r="BD55" s="81">
        <f>'SO 001 - Příprava staveniště'!F37</f>
        <v>0</v>
      </c>
      <c r="BT55" s="82" t="s">
        <v>24</v>
      </c>
      <c r="BV55" s="82" t="s">
        <v>83</v>
      </c>
      <c r="BW55" s="82" t="s">
        <v>89</v>
      </c>
      <c r="BX55" s="82" t="s">
        <v>5</v>
      </c>
      <c r="CL55" s="82" t="s">
        <v>21</v>
      </c>
      <c r="CM55" s="82" t="s">
        <v>90</v>
      </c>
    </row>
    <row r="56" spans="1:91" s="6" customFormat="1" ht="16.5" customHeight="1">
      <c r="A56" s="73" t="s">
        <v>85</v>
      </c>
      <c r="B56" s="74"/>
      <c r="C56" s="75"/>
      <c r="D56" s="290" t="s">
        <v>91</v>
      </c>
      <c r="E56" s="290"/>
      <c r="F56" s="290"/>
      <c r="G56" s="290"/>
      <c r="H56" s="290"/>
      <c r="I56" s="76"/>
      <c r="J56" s="290" t="s">
        <v>92</v>
      </c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1">
        <f>'SO 101 - Parkovací stání'!J30</f>
        <v>0</v>
      </c>
      <c r="AH56" s="292"/>
      <c r="AI56" s="292"/>
      <c r="AJ56" s="292"/>
      <c r="AK56" s="292"/>
      <c r="AL56" s="292"/>
      <c r="AM56" s="292"/>
      <c r="AN56" s="291">
        <f t="shared" si="0"/>
        <v>0</v>
      </c>
      <c r="AO56" s="292"/>
      <c r="AP56" s="292"/>
      <c r="AQ56" s="77" t="s">
        <v>88</v>
      </c>
      <c r="AR56" s="74"/>
      <c r="AS56" s="78">
        <v>0</v>
      </c>
      <c r="AT56" s="79">
        <f t="shared" si="1"/>
        <v>0</v>
      </c>
      <c r="AU56" s="80">
        <f>'SO 101 - Parkovací stání'!P89</f>
        <v>0</v>
      </c>
      <c r="AV56" s="79">
        <f>'SO 101 - Parkovací stání'!J33</f>
        <v>0</v>
      </c>
      <c r="AW56" s="79">
        <f>'SO 101 - Parkovací stání'!J34</f>
        <v>0</v>
      </c>
      <c r="AX56" s="79">
        <f>'SO 101 - Parkovací stání'!J35</f>
        <v>0</v>
      </c>
      <c r="AY56" s="79">
        <f>'SO 101 - Parkovací stání'!J36</f>
        <v>0</v>
      </c>
      <c r="AZ56" s="79">
        <f>'SO 101 - Parkovací stání'!F33</f>
        <v>0</v>
      </c>
      <c r="BA56" s="79">
        <f>'SO 101 - Parkovací stání'!F34</f>
        <v>0</v>
      </c>
      <c r="BB56" s="79">
        <f>'SO 101 - Parkovací stání'!F35</f>
        <v>0</v>
      </c>
      <c r="BC56" s="79">
        <f>'SO 101 - Parkovací stání'!F36</f>
        <v>0</v>
      </c>
      <c r="BD56" s="81">
        <f>'SO 101 - Parkovací stání'!F37</f>
        <v>0</v>
      </c>
      <c r="BT56" s="82" t="s">
        <v>24</v>
      </c>
      <c r="BV56" s="82" t="s">
        <v>83</v>
      </c>
      <c r="BW56" s="82" t="s">
        <v>93</v>
      </c>
      <c r="BX56" s="82" t="s">
        <v>5</v>
      </c>
      <c r="CL56" s="82" t="s">
        <v>21</v>
      </c>
      <c r="CM56" s="82" t="s">
        <v>90</v>
      </c>
    </row>
    <row r="57" spans="1:91" s="6" customFormat="1" ht="16.5" customHeight="1">
      <c r="A57" s="73" t="s">
        <v>85</v>
      </c>
      <c r="B57" s="74"/>
      <c r="C57" s="75"/>
      <c r="D57" s="290" t="s">
        <v>94</v>
      </c>
      <c r="E57" s="290"/>
      <c r="F57" s="290"/>
      <c r="G57" s="290"/>
      <c r="H57" s="290"/>
      <c r="I57" s="76"/>
      <c r="J57" s="290" t="s">
        <v>95</v>
      </c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1">
        <f>'SO 102 - Chodník'!J30</f>
        <v>0</v>
      </c>
      <c r="AH57" s="292"/>
      <c r="AI57" s="292"/>
      <c r="AJ57" s="292"/>
      <c r="AK57" s="292"/>
      <c r="AL57" s="292"/>
      <c r="AM57" s="292"/>
      <c r="AN57" s="291">
        <f t="shared" si="0"/>
        <v>0</v>
      </c>
      <c r="AO57" s="292"/>
      <c r="AP57" s="292"/>
      <c r="AQ57" s="77" t="s">
        <v>88</v>
      </c>
      <c r="AR57" s="74"/>
      <c r="AS57" s="78">
        <v>0</v>
      </c>
      <c r="AT57" s="79">
        <f t="shared" si="1"/>
        <v>0</v>
      </c>
      <c r="AU57" s="80">
        <f>'SO 102 - Chodník'!P89</f>
        <v>0</v>
      </c>
      <c r="AV57" s="79">
        <f>'SO 102 - Chodník'!J33</f>
        <v>0</v>
      </c>
      <c r="AW57" s="79">
        <f>'SO 102 - Chodník'!J34</f>
        <v>0</v>
      </c>
      <c r="AX57" s="79">
        <f>'SO 102 - Chodník'!J35</f>
        <v>0</v>
      </c>
      <c r="AY57" s="79">
        <f>'SO 102 - Chodník'!J36</f>
        <v>0</v>
      </c>
      <c r="AZ57" s="79">
        <f>'SO 102 - Chodník'!F33</f>
        <v>0</v>
      </c>
      <c r="BA57" s="79">
        <f>'SO 102 - Chodník'!F34</f>
        <v>0</v>
      </c>
      <c r="BB57" s="79">
        <f>'SO 102 - Chodník'!F35</f>
        <v>0</v>
      </c>
      <c r="BC57" s="79">
        <f>'SO 102 - Chodník'!F36</f>
        <v>0</v>
      </c>
      <c r="BD57" s="81">
        <f>'SO 102 - Chodník'!F37</f>
        <v>0</v>
      </c>
      <c r="BT57" s="82" t="s">
        <v>24</v>
      </c>
      <c r="BV57" s="82" t="s">
        <v>83</v>
      </c>
      <c r="BW57" s="82" t="s">
        <v>96</v>
      </c>
      <c r="BX57" s="82" t="s">
        <v>5</v>
      </c>
      <c r="CL57" s="82" t="s">
        <v>21</v>
      </c>
      <c r="CM57" s="82" t="s">
        <v>90</v>
      </c>
    </row>
    <row r="58" spans="1:91" s="6" customFormat="1" ht="16.5" customHeight="1">
      <c r="A58" s="73" t="s">
        <v>85</v>
      </c>
      <c r="B58" s="74"/>
      <c r="C58" s="75"/>
      <c r="D58" s="290" t="s">
        <v>97</v>
      </c>
      <c r="E58" s="290"/>
      <c r="F58" s="290"/>
      <c r="G58" s="290"/>
      <c r="H58" s="290"/>
      <c r="I58" s="76"/>
      <c r="J58" s="290" t="s">
        <v>98</v>
      </c>
      <c r="K58" s="290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1">
        <f>'SO 180 - Dopravně inženýr...'!J30</f>
        <v>0</v>
      </c>
      <c r="AH58" s="292"/>
      <c r="AI58" s="292"/>
      <c r="AJ58" s="292"/>
      <c r="AK58" s="292"/>
      <c r="AL58" s="292"/>
      <c r="AM58" s="292"/>
      <c r="AN58" s="291">
        <f t="shared" si="0"/>
        <v>0</v>
      </c>
      <c r="AO58" s="292"/>
      <c r="AP58" s="292"/>
      <c r="AQ58" s="77" t="s">
        <v>88</v>
      </c>
      <c r="AR58" s="74"/>
      <c r="AS58" s="78">
        <v>0</v>
      </c>
      <c r="AT58" s="79">
        <f t="shared" si="1"/>
        <v>0</v>
      </c>
      <c r="AU58" s="80">
        <f>'SO 180 - Dopravně inženýr...'!P80</f>
        <v>0</v>
      </c>
      <c r="AV58" s="79">
        <f>'SO 180 - Dopravně inženýr...'!J33</f>
        <v>0</v>
      </c>
      <c r="AW58" s="79">
        <f>'SO 180 - Dopravně inženýr...'!J34</f>
        <v>0</v>
      </c>
      <c r="AX58" s="79">
        <f>'SO 180 - Dopravně inženýr...'!J35</f>
        <v>0</v>
      </c>
      <c r="AY58" s="79">
        <f>'SO 180 - Dopravně inženýr...'!J36</f>
        <v>0</v>
      </c>
      <c r="AZ58" s="79">
        <f>'SO 180 - Dopravně inženýr...'!F33</f>
        <v>0</v>
      </c>
      <c r="BA58" s="79">
        <f>'SO 180 - Dopravně inženýr...'!F34</f>
        <v>0</v>
      </c>
      <c r="BB58" s="79">
        <f>'SO 180 - Dopravně inženýr...'!F35</f>
        <v>0</v>
      </c>
      <c r="BC58" s="79">
        <f>'SO 180 - Dopravně inženýr...'!F36</f>
        <v>0</v>
      </c>
      <c r="BD58" s="81">
        <f>'SO 180 - Dopravně inženýr...'!F37</f>
        <v>0</v>
      </c>
      <c r="BT58" s="82" t="s">
        <v>24</v>
      </c>
      <c r="BV58" s="82" t="s">
        <v>83</v>
      </c>
      <c r="BW58" s="82" t="s">
        <v>99</v>
      </c>
      <c r="BX58" s="82" t="s">
        <v>5</v>
      </c>
      <c r="CL58" s="82" t="s">
        <v>21</v>
      </c>
      <c r="CM58" s="82" t="s">
        <v>90</v>
      </c>
    </row>
    <row r="59" spans="1:91" s="6" customFormat="1" ht="16.5" customHeight="1">
      <c r="A59" s="73" t="s">
        <v>85</v>
      </c>
      <c r="B59" s="74"/>
      <c r="C59" s="75"/>
      <c r="D59" s="290" t="s">
        <v>100</v>
      </c>
      <c r="E59" s="290"/>
      <c r="F59" s="290"/>
      <c r="G59" s="290"/>
      <c r="H59" s="290"/>
      <c r="I59" s="76"/>
      <c r="J59" s="290" t="s">
        <v>101</v>
      </c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1">
        <f>'VON - Vedlejší a ostatní ...'!J30</f>
        <v>0</v>
      </c>
      <c r="AH59" s="292"/>
      <c r="AI59" s="292"/>
      <c r="AJ59" s="292"/>
      <c r="AK59" s="292"/>
      <c r="AL59" s="292"/>
      <c r="AM59" s="292"/>
      <c r="AN59" s="291">
        <f t="shared" si="0"/>
        <v>0</v>
      </c>
      <c r="AO59" s="292"/>
      <c r="AP59" s="292"/>
      <c r="AQ59" s="77" t="s">
        <v>100</v>
      </c>
      <c r="AR59" s="74"/>
      <c r="AS59" s="83">
        <v>0</v>
      </c>
      <c r="AT59" s="84">
        <f t="shared" si="1"/>
        <v>0</v>
      </c>
      <c r="AU59" s="85">
        <f>'VON - Vedlejší a ostatní ...'!P80</f>
        <v>0</v>
      </c>
      <c r="AV59" s="84">
        <f>'VON - Vedlejší a ostatní ...'!J33</f>
        <v>0</v>
      </c>
      <c r="AW59" s="84">
        <f>'VON - Vedlejší a ostatní ...'!J34</f>
        <v>0</v>
      </c>
      <c r="AX59" s="84">
        <f>'VON - Vedlejší a ostatní ...'!J35</f>
        <v>0</v>
      </c>
      <c r="AY59" s="84">
        <f>'VON - Vedlejší a ostatní ...'!J36</f>
        <v>0</v>
      </c>
      <c r="AZ59" s="84">
        <f>'VON - Vedlejší a ostatní ...'!F33</f>
        <v>0</v>
      </c>
      <c r="BA59" s="84">
        <f>'VON - Vedlejší a ostatní ...'!F34</f>
        <v>0</v>
      </c>
      <c r="BB59" s="84">
        <f>'VON - Vedlejší a ostatní ...'!F35</f>
        <v>0</v>
      </c>
      <c r="BC59" s="84">
        <f>'VON - Vedlejší a ostatní ...'!F36</f>
        <v>0</v>
      </c>
      <c r="BD59" s="86">
        <f>'VON - Vedlejší a ostatní ...'!F37</f>
        <v>0</v>
      </c>
      <c r="BT59" s="82" t="s">
        <v>24</v>
      </c>
      <c r="BV59" s="82" t="s">
        <v>83</v>
      </c>
      <c r="BW59" s="82" t="s">
        <v>102</v>
      </c>
      <c r="BX59" s="82" t="s">
        <v>5</v>
      </c>
      <c r="CL59" s="82" t="s">
        <v>3</v>
      </c>
      <c r="CM59" s="82" t="s">
        <v>90</v>
      </c>
    </row>
    <row r="60" spans="1:91" s="1" customFormat="1" ht="30" customHeight="1">
      <c r="B60" s="34"/>
      <c r="AR60" s="34"/>
    </row>
    <row r="61" spans="1:91" s="1" customFormat="1" ht="6.95" customHeight="1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34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SO 001 - Příprava staveniště'!C2" display="/" xr:uid="{00000000-0004-0000-0000-000000000000}"/>
    <hyperlink ref="A56" location="'SO 101 - Parkovací stání'!C2" display="/" xr:uid="{00000000-0004-0000-0000-000001000000}"/>
    <hyperlink ref="A57" location="'SO 102 - Chodník'!C2" display="/" xr:uid="{00000000-0004-0000-0000-000002000000}"/>
    <hyperlink ref="A58" location="'SO 180 - Dopravně inženýr...'!C2" display="/" xr:uid="{00000000-0004-0000-0000-000003000000}"/>
    <hyperlink ref="A59" location="'VON - Vedlejší a ostatní 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4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89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103</v>
      </c>
      <c r="L4" s="21"/>
      <c r="M4" s="87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5" t="str">
        <f>'Rekapitulace stavby'!K6</f>
        <v>Parkovací stání a chodník při ZŠ Čkyně</v>
      </c>
      <c r="F7" s="316"/>
      <c r="G7" s="316"/>
      <c r="H7" s="316"/>
      <c r="L7" s="21"/>
    </row>
    <row r="8" spans="2:46" s="1" customFormat="1" ht="12" customHeight="1">
      <c r="B8" s="34"/>
      <c r="D8" s="28" t="s">
        <v>104</v>
      </c>
      <c r="L8" s="34"/>
    </row>
    <row r="9" spans="2:46" s="1" customFormat="1" ht="16.5" customHeight="1">
      <c r="B9" s="34"/>
      <c r="E9" s="277" t="s">
        <v>105</v>
      </c>
      <c r="F9" s="317"/>
      <c r="G9" s="317"/>
      <c r="H9" s="317"/>
      <c r="L9" s="34"/>
    </row>
    <row r="10" spans="2:46" s="1" customFormat="1" ht="11.25">
      <c r="B10" s="34"/>
      <c r="L10" s="34"/>
    </row>
    <row r="11" spans="2:46" s="1" customFormat="1" ht="12" customHeight="1">
      <c r="B11" s="34"/>
      <c r="D11" s="28" t="s">
        <v>20</v>
      </c>
      <c r="F11" s="26" t="s">
        <v>21</v>
      </c>
      <c r="I11" s="28" t="s">
        <v>22</v>
      </c>
      <c r="J11" s="26" t="s">
        <v>23</v>
      </c>
      <c r="L11" s="34"/>
    </row>
    <row r="12" spans="2:46" s="1" customFormat="1" ht="12" customHeight="1">
      <c r="B12" s="34"/>
      <c r="D12" s="28" t="s">
        <v>25</v>
      </c>
      <c r="F12" s="26" t="s">
        <v>26</v>
      </c>
      <c r="I12" s="28" t="s">
        <v>27</v>
      </c>
      <c r="J12" s="51" t="str">
        <f>'Rekapitulace stavby'!AN8</f>
        <v>6. 10. 2025</v>
      </c>
      <c r="L12" s="34"/>
    </row>
    <row r="13" spans="2:46" s="1" customFormat="1" ht="21.75" customHeight="1">
      <c r="B13" s="34"/>
      <c r="I13" s="25" t="s">
        <v>30</v>
      </c>
      <c r="J13" s="30" t="s">
        <v>31</v>
      </c>
      <c r="L13" s="34"/>
    </row>
    <row r="14" spans="2:46" s="1" customFormat="1" ht="12" customHeight="1">
      <c r="B14" s="34"/>
      <c r="D14" s="28" t="s">
        <v>33</v>
      </c>
      <c r="I14" s="28" t="s">
        <v>34</v>
      </c>
      <c r="J14" s="26" t="s">
        <v>35</v>
      </c>
      <c r="L14" s="34"/>
    </row>
    <row r="15" spans="2:46" s="1" customFormat="1" ht="18" customHeight="1">
      <c r="B15" s="34"/>
      <c r="E15" s="26" t="s">
        <v>36</v>
      </c>
      <c r="I15" s="28" t="s">
        <v>37</v>
      </c>
      <c r="J15" s="26" t="s">
        <v>3</v>
      </c>
      <c r="L15" s="34"/>
    </row>
    <row r="16" spans="2:46" s="1" customFormat="1" ht="6.95" customHeight="1">
      <c r="B16" s="34"/>
      <c r="L16" s="34"/>
    </row>
    <row r="17" spans="2:12" s="1" customFormat="1" ht="12" customHeight="1">
      <c r="B17" s="34"/>
      <c r="D17" s="28" t="s">
        <v>38</v>
      </c>
      <c r="I17" s="28" t="s">
        <v>34</v>
      </c>
      <c r="J17" s="29" t="str">
        <f>'Rekapitulace stavby'!AN13</f>
        <v>Vyplň údaj</v>
      </c>
      <c r="L17" s="34"/>
    </row>
    <row r="18" spans="2:12" s="1" customFormat="1" ht="18" customHeight="1">
      <c r="B18" s="34"/>
      <c r="E18" s="318" t="str">
        <f>'Rekapitulace stavby'!E14</f>
        <v>Vyplň údaj</v>
      </c>
      <c r="F18" s="298"/>
      <c r="G18" s="298"/>
      <c r="H18" s="298"/>
      <c r="I18" s="28" t="s">
        <v>37</v>
      </c>
      <c r="J18" s="29" t="str">
        <f>'Rekapitulace stavby'!AN14</f>
        <v>Vyplň údaj</v>
      </c>
      <c r="L18" s="34"/>
    </row>
    <row r="19" spans="2:12" s="1" customFormat="1" ht="6.95" customHeight="1">
      <c r="B19" s="34"/>
      <c r="L19" s="34"/>
    </row>
    <row r="20" spans="2:12" s="1" customFormat="1" ht="12" customHeight="1">
      <c r="B20" s="34"/>
      <c r="D20" s="28" t="s">
        <v>40</v>
      </c>
      <c r="I20" s="28" t="s">
        <v>34</v>
      </c>
      <c r="J20" s="26" t="s">
        <v>41</v>
      </c>
      <c r="L20" s="34"/>
    </row>
    <row r="21" spans="2:12" s="1" customFormat="1" ht="18" customHeight="1">
      <c r="B21" s="34"/>
      <c r="E21" s="26" t="s">
        <v>42</v>
      </c>
      <c r="I21" s="28" t="s">
        <v>37</v>
      </c>
      <c r="J21" s="26" t="s">
        <v>3</v>
      </c>
      <c r="L21" s="34"/>
    </row>
    <row r="22" spans="2:12" s="1" customFormat="1" ht="6.95" customHeight="1">
      <c r="B22" s="34"/>
      <c r="L22" s="34"/>
    </row>
    <row r="23" spans="2:12" s="1" customFormat="1" ht="12" customHeight="1">
      <c r="B23" s="34"/>
      <c r="D23" s="28" t="s">
        <v>43</v>
      </c>
      <c r="I23" s="28" t="s">
        <v>34</v>
      </c>
      <c r="J23" s="26" t="str">
        <f>IF('Rekapitulace stavby'!AN19="","",'Rekapitulace stavby'!AN19)</f>
        <v/>
      </c>
      <c r="L23" s="34"/>
    </row>
    <row r="24" spans="2:12" s="1" customFormat="1" ht="18" customHeight="1">
      <c r="B24" s="34"/>
      <c r="E24" s="26" t="str">
        <f>IF('Rekapitulace stavby'!E20="","",'Rekapitulace stavby'!E20)</f>
        <v xml:space="preserve"> </v>
      </c>
      <c r="I24" s="28" t="s">
        <v>37</v>
      </c>
      <c r="J24" s="26" t="str">
        <f>IF('Rekapitulace stavby'!AN20="","",'Rekapitulace stavby'!AN20)</f>
        <v/>
      </c>
      <c r="L24" s="34"/>
    </row>
    <row r="25" spans="2:12" s="1" customFormat="1" ht="6.95" customHeight="1">
      <c r="B25" s="34"/>
      <c r="L25" s="34"/>
    </row>
    <row r="26" spans="2:12" s="1" customFormat="1" ht="12" customHeight="1">
      <c r="B26" s="34"/>
      <c r="D26" s="28" t="s">
        <v>45</v>
      </c>
      <c r="L26" s="34"/>
    </row>
    <row r="27" spans="2:12" s="7" customFormat="1" ht="16.5" customHeight="1">
      <c r="B27" s="88"/>
      <c r="E27" s="303" t="s">
        <v>106</v>
      </c>
      <c r="F27" s="303"/>
      <c r="G27" s="303"/>
      <c r="H27" s="303"/>
      <c r="L27" s="88"/>
    </row>
    <row r="28" spans="2:12" s="1" customFormat="1" ht="6.95" customHeight="1">
      <c r="B28" s="34"/>
      <c r="L28" s="34"/>
    </row>
    <row r="29" spans="2:12" s="1" customFormat="1" ht="6.95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89" t="s">
        <v>47</v>
      </c>
      <c r="J30" s="65">
        <f>ROUND(J81, 2)</f>
        <v>0</v>
      </c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5" customHeight="1">
      <c r="B32" s="34"/>
      <c r="F32" s="37" t="s">
        <v>49</v>
      </c>
      <c r="I32" s="37" t="s">
        <v>48</v>
      </c>
      <c r="J32" s="37" t="s">
        <v>50</v>
      </c>
      <c r="L32" s="34"/>
    </row>
    <row r="33" spans="2:12" s="1" customFormat="1" ht="14.45" customHeight="1">
      <c r="B33" s="34"/>
      <c r="D33" s="54" t="s">
        <v>51</v>
      </c>
      <c r="E33" s="28" t="s">
        <v>52</v>
      </c>
      <c r="F33" s="90">
        <f>ROUND((SUM(BE81:BE126)),  2)</f>
        <v>0</v>
      </c>
      <c r="I33" s="91">
        <v>0.21</v>
      </c>
      <c r="J33" s="90">
        <f>ROUND(((SUM(BE81:BE126))*I33),  2)</f>
        <v>0</v>
      </c>
      <c r="L33" s="34"/>
    </row>
    <row r="34" spans="2:12" s="1" customFormat="1" ht="14.45" customHeight="1">
      <c r="B34" s="34"/>
      <c r="E34" s="28" t="s">
        <v>53</v>
      </c>
      <c r="F34" s="90">
        <f>ROUND((SUM(BF81:BF126)),  2)</f>
        <v>0</v>
      </c>
      <c r="I34" s="91">
        <v>0.12</v>
      </c>
      <c r="J34" s="90">
        <f>ROUND(((SUM(BF81:BF126))*I34),  2)</f>
        <v>0</v>
      </c>
      <c r="L34" s="34"/>
    </row>
    <row r="35" spans="2:12" s="1" customFormat="1" ht="14.45" hidden="1" customHeight="1">
      <c r="B35" s="34"/>
      <c r="E35" s="28" t="s">
        <v>54</v>
      </c>
      <c r="F35" s="90">
        <f>ROUND((SUM(BG81:BG126)),  2)</f>
        <v>0</v>
      </c>
      <c r="I35" s="91">
        <v>0.21</v>
      </c>
      <c r="J35" s="90">
        <f>0</f>
        <v>0</v>
      </c>
      <c r="L35" s="34"/>
    </row>
    <row r="36" spans="2:12" s="1" customFormat="1" ht="14.45" hidden="1" customHeight="1">
      <c r="B36" s="34"/>
      <c r="E36" s="28" t="s">
        <v>55</v>
      </c>
      <c r="F36" s="90">
        <f>ROUND((SUM(BH81:BH126)),  2)</f>
        <v>0</v>
      </c>
      <c r="I36" s="91">
        <v>0.12</v>
      </c>
      <c r="J36" s="90">
        <f>0</f>
        <v>0</v>
      </c>
      <c r="L36" s="34"/>
    </row>
    <row r="37" spans="2:12" s="1" customFormat="1" ht="14.45" hidden="1" customHeight="1">
      <c r="B37" s="34"/>
      <c r="E37" s="28" t="s">
        <v>56</v>
      </c>
      <c r="F37" s="90">
        <f>ROUND((SUM(BI81:BI126)),  2)</f>
        <v>0</v>
      </c>
      <c r="I37" s="91">
        <v>0</v>
      </c>
      <c r="J37" s="90">
        <f>0</f>
        <v>0</v>
      </c>
      <c r="L37" s="34"/>
    </row>
    <row r="38" spans="2:12" s="1" customFormat="1" ht="6.95" customHeight="1">
      <c r="B38" s="34"/>
      <c r="L38" s="34"/>
    </row>
    <row r="39" spans="2:12" s="1" customFormat="1" ht="25.35" customHeight="1">
      <c r="B39" s="34"/>
      <c r="C39" s="92"/>
      <c r="D39" s="93" t="s">
        <v>57</v>
      </c>
      <c r="E39" s="56"/>
      <c r="F39" s="56"/>
      <c r="G39" s="94" t="s">
        <v>58</v>
      </c>
      <c r="H39" s="95" t="s">
        <v>59</v>
      </c>
      <c r="I39" s="56"/>
      <c r="J39" s="96">
        <f>SUM(J30:J37)</f>
        <v>0</v>
      </c>
      <c r="K39" s="97"/>
      <c r="L39" s="34"/>
    </row>
    <row r="40" spans="2:12" s="1" customFormat="1" ht="14.45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5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5" customHeight="1">
      <c r="B45" s="34"/>
      <c r="C45" s="22" t="s">
        <v>107</v>
      </c>
      <c r="L45" s="34"/>
    </row>
    <row r="46" spans="2:12" s="1" customFormat="1" ht="6.95" customHeight="1">
      <c r="B46" s="34"/>
      <c r="L46" s="34"/>
    </row>
    <row r="47" spans="2:12" s="1" customFormat="1" ht="12" customHeight="1">
      <c r="B47" s="34"/>
      <c r="C47" s="28" t="s">
        <v>17</v>
      </c>
      <c r="L47" s="34"/>
    </row>
    <row r="48" spans="2:12" s="1" customFormat="1" ht="16.5" customHeight="1">
      <c r="B48" s="34"/>
      <c r="E48" s="315" t="str">
        <f>E7</f>
        <v>Parkovací stání a chodník při ZŠ Čkyně</v>
      </c>
      <c r="F48" s="316"/>
      <c r="G48" s="316"/>
      <c r="H48" s="316"/>
      <c r="L48" s="34"/>
    </row>
    <row r="49" spans="2:47" s="1" customFormat="1" ht="12" customHeight="1">
      <c r="B49" s="34"/>
      <c r="C49" s="28" t="s">
        <v>104</v>
      </c>
      <c r="L49" s="34"/>
    </row>
    <row r="50" spans="2:47" s="1" customFormat="1" ht="16.5" customHeight="1">
      <c r="B50" s="34"/>
      <c r="E50" s="277" t="str">
        <f>E9</f>
        <v>SO 001 - Příprava staveniště</v>
      </c>
      <c r="F50" s="317"/>
      <c r="G50" s="317"/>
      <c r="H50" s="317"/>
      <c r="L50" s="34"/>
    </row>
    <row r="51" spans="2:47" s="1" customFormat="1" ht="6.95" customHeight="1">
      <c r="B51" s="34"/>
      <c r="L51" s="34"/>
    </row>
    <row r="52" spans="2:47" s="1" customFormat="1" ht="12" customHeight="1">
      <c r="B52" s="34"/>
      <c r="C52" s="28" t="s">
        <v>25</v>
      </c>
      <c r="F52" s="26" t="str">
        <f>F12</f>
        <v>Čkyně</v>
      </c>
      <c r="I52" s="28" t="s">
        <v>27</v>
      </c>
      <c r="J52" s="51" t="str">
        <f>IF(J12="","",J12)</f>
        <v>6. 10. 2025</v>
      </c>
      <c r="L52" s="34"/>
    </row>
    <row r="53" spans="2:47" s="1" customFormat="1" ht="6.95" customHeight="1">
      <c r="B53" s="34"/>
      <c r="L53" s="34"/>
    </row>
    <row r="54" spans="2:47" s="1" customFormat="1" ht="40.15" customHeight="1">
      <c r="B54" s="34"/>
      <c r="C54" s="28" t="s">
        <v>33</v>
      </c>
      <c r="F54" s="26" t="str">
        <f>E15</f>
        <v xml:space="preserve">Obec Čkyně, Čkyně 2, 38481 Čkyně </v>
      </c>
      <c r="I54" s="28" t="s">
        <v>40</v>
      </c>
      <c r="J54" s="32" t="str">
        <f>E21</f>
        <v>Ing. Jiří Kaška, Plešivec 354, Český Krumlov</v>
      </c>
      <c r="L54" s="34"/>
    </row>
    <row r="55" spans="2:47" s="1" customFormat="1" ht="15.2" customHeight="1">
      <c r="B55" s="34"/>
      <c r="C55" s="28" t="s">
        <v>38</v>
      </c>
      <c r="F55" s="26" t="str">
        <f>IF(E18="","",E18)</f>
        <v>Vyplň údaj</v>
      </c>
      <c r="I55" s="28" t="s">
        <v>43</v>
      </c>
      <c r="J55" s="32" t="str">
        <f>E24</f>
        <v xml:space="preserve"> 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98" t="s">
        <v>108</v>
      </c>
      <c r="D57" s="92"/>
      <c r="E57" s="92"/>
      <c r="F57" s="92"/>
      <c r="G57" s="92"/>
      <c r="H57" s="92"/>
      <c r="I57" s="92"/>
      <c r="J57" s="99" t="s">
        <v>109</v>
      </c>
      <c r="K57" s="92"/>
      <c r="L57" s="34"/>
    </row>
    <row r="58" spans="2:47" s="1" customFormat="1" ht="10.35" customHeight="1">
      <c r="B58" s="34"/>
      <c r="L58" s="34"/>
    </row>
    <row r="59" spans="2:47" s="1" customFormat="1" ht="22.9" customHeight="1">
      <c r="B59" s="34"/>
      <c r="C59" s="100" t="s">
        <v>79</v>
      </c>
      <c r="J59" s="65">
        <f>J81</f>
        <v>0</v>
      </c>
      <c r="L59" s="34"/>
      <c r="AU59" s="18" t="s">
        <v>110</v>
      </c>
    </row>
    <row r="60" spans="2:47" s="8" customFormat="1" ht="24.95" customHeight="1">
      <c r="B60" s="101"/>
      <c r="D60" s="102" t="s">
        <v>111</v>
      </c>
      <c r="E60" s="103"/>
      <c r="F60" s="103"/>
      <c r="G60" s="103"/>
      <c r="H60" s="103"/>
      <c r="I60" s="103"/>
      <c r="J60" s="104">
        <f>J82</f>
        <v>0</v>
      </c>
      <c r="L60" s="101"/>
    </row>
    <row r="61" spans="2:47" s="9" customFormat="1" ht="19.899999999999999" customHeight="1">
      <c r="B61" s="105"/>
      <c r="D61" s="106" t="s">
        <v>112</v>
      </c>
      <c r="E61" s="107"/>
      <c r="F61" s="107"/>
      <c r="G61" s="107"/>
      <c r="H61" s="107"/>
      <c r="I61" s="107"/>
      <c r="J61" s="108">
        <f>J83</f>
        <v>0</v>
      </c>
      <c r="L61" s="105"/>
    </row>
    <row r="62" spans="2:47" s="1" customFormat="1" ht="21.75" customHeight="1">
      <c r="B62" s="34"/>
      <c r="L62" s="34"/>
    </row>
    <row r="63" spans="2:47" s="1" customFormat="1" ht="6.95" customHeight="1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34"/>
    </row>
    <row r="67" spans="2:20" s="1" customFormat="1" ht="6.95" customHeight="1"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34"/>
    </row>
    <row r="68" spans="2:20" s="1" customFormat="1" ht="24.95" customHeight="1">
      <c r="B68" s="34"/>
      <c r="C68" s="22" t="s">
        <v>113</v>
      </c>
      <c r="L68" s="34"/>
    </row>
    <row r="69" spans="2:20" s="1" customFormat="1" ht="6.95" customHeight="1">
      <c r="B69" s="34"/>
      <c r="L69" s="34"/>
    </row>
    <row r="70" spans="2:20" s="1" customFormat="1" ht="12" customHeight="1">
      <c r="B70" s="34"/>
      <c r="C70" s="28" t="s">
        <v>17</v>
      </c>
      <c r="L70" s="34"/>
    </row>
    <row r="71" spans="2:20" s="1" customFormat="1" ht="16.5" customHeight="1">
      <c r="B71" s="34"/>
      <c r="E71" s="315" t="str">
        <f>E7</f>
        <v>Parkovací stání a chodník při ZŠ Čkyně</v>
      </c>
      <c r="F71" s="316"/>
      <c r="G71" s="316"/>
      <c r="H71" s="316"/>
      <c r="L71" s="34"/>
    </row>
    <row r="72" spans="2:20" s="1" customFormat="1" ht="12" customHeight="1">
      <c r="B72" s="34"/>
      <c r="C72" s="28" t="s">
        <v>104</v>
      </c>
      <c r="L72" s="34"/>
    </row>
    <row r="73" spans="2:20" s="1" customFormat="1" ht="16.5" customHeight="1">
      <c r="B73" s="34"/>
      <c r="E73" s="277" t="str">
        <f>E9</f>
        <v>SO 001 - Příprava staveniště</v>
      </c>
      <c r="F73" s="317"/>
      <c r="G73" s="317"/>
      <c r="H73" s="317"/>
      <c r="L73" s="34"/>
    </row>
    <row r="74" spans="2:20" s="1" customFormat="1" ht="6.95" customHeight="1">
      <c r="B74" s="34"/>
      <c r="L74" s="34"/>
    </row>
    <row r="75" spans="2:20" s="1" customFormat="1" ht="12" customHeight="1">
      <c r="B75" s="34"/>
      <c r="C75" s="28" t="s">
        <v>25</v>
      </c>
      <c r="F75" s="26" t="str">
        <f>F12</f>
        <v>Čkyně</v>
      </c>
      <c r="I75" s="28" t="s">
        <v>27</v>
      </c>
      <c r="J75" s="51" t="str">
        <f>IF(J12="","",J12)</f>
        <v>6. 10. 2025</v>
      </c>
      <c r="L75" s="34"/>
    </row>
    <row r="76" spans="2:20" s="1" customFormat="1" ht="6.95" customHeight="1">
      <c r="B76" s="34"/>
      <c r="L76" s="34"/>
    </row>
    <row r="77" spans="2:20" s="1" customFormat="1" ht="40.15" customHeight="1">
      <c r="B77" s="34"/>
      <c r="C77" s="28" t="s">
        <v>33</v>
      </c>
      <c r="F77" s="26" t="str">
        <f>E15</f>
        <v xml:space="preserve">Obec Čkyně, Čkyně 2, 38481 Čkyně </v>
      </c>
      <c r="I77" s="28" t="s">
        <v>40</v>
      </c>
      <c r="J77" s="32" t="str">
        <f>E21</f>
        <v>Ing. Jiří Kaška, Plešivec 354, Český Krumlov</v>
      </c>
      <c r="L77" s="34"/>
    </row>
    <row r="78" spans="2:20" s="1" customFormat="1" ht="15.2" customHeight="1">
      <c r="B78" s="34"/>
      <c r="C78" s="28" t="s">
        <v>38</v>
      </c>
      <c r="F78" s="26" t="str">
        <f>IF(E18="","",E18)</f>
        <v>Vyplň údaj</v>
      </c>
      <c r="I78" s="28" t="s">
        <v>43</v>
      </c>
      <c r="J78" s="32" t="str">
        <f>E24</f>
        <v xml:space="preserve"> </v>
      </c>
      <c r="L78" s="34"/>
    </row>
    <row r="79" spans="2:20" s="1" customFormat="1" ht="10.35" customHeight="1">
      <c r="B79" s="34"/>
      <c r="L79" s="34"/>
    </row>
    <row r="80" spans="2:20" s="10" customFormat="1" ht="29.25" customHeight="1">
      <c r="B80" s="109"/>
      <c r="C80" s="110" t="s">
        <v>114</v>
      </c>
      <c r="D80" s="111" t="s">
        <v>66</v>
      </c>
      <c r="E80" s="111" t="s">
        <v>62</v>
      </c>
      <c r="F80" s="111" t="s">
        <v>63</v>
      </c>
      <c r="G80" s="111" t="s">
        <v>115</v>
      </c>
      <c r="H80" s="111" t="s">
        <v>116</v>
      </c>
      <c r="I80" s="111" t="s">
        <v>117</v>
      </c>
      <c r="J80" s="111" t="s">
        <v>109</v>
      </c>
      <c r="K80" s="112" t="s">
        <v>118</v>
      </c>
      <c r="L80" s="109"/>
      <c r="M80" s="58" t="s">
        <v>3</v>
      </c>
      <c r="N80" s="59" t="s">
        <v>51</v>
      </c>
      <c r="O80" s="59" t="s">
        <v>119</v>
      </c>
      <c r="P80" s="59" t="s">
        <v>120</v>
      </c>
      <c r="Q80" s="59" t="s">
        <v>121</v>
      </c>
      <c r="R80" s="59" t="s">
        <v>122</v>
      </c>
      <c r="S80" s="59" t="s">
        <v>123</v>
      </c>
      <c r="T80" s="60" t="s">
        <v>124</v>
      </c>
    </row>
    <row r="81" spans="2:65" s="1" customFormat="1" ht="22.9" customHeight="1">
      <c r="B81" s="34"/>
      <c r="C81" s="63" t="s">
        <v>125</v>
      </c>
      <c r="J81" s="113">
        <f>BK81</f>
        <v>0</v>
      </c>
      <c r="L81" s="34"/>
      <c r="M81" s="61"/>
      <c r="N81" s="52"/>
      <c r="O81" s="52"/>
      <c r="P81" s="114">
        <f>P82</f>
        <v>0</v>
      </c>
      <c r="Q81" s="52"/>
      <c r="R81" s="114">
        <f>R82</f>
        <v>2.3800000000000002E-3</v>
      </c>
      <c r="S81" s="52"/>
      <c r="T81" s="115">
        <f>T82</f>
        <v>0</v>
      </c>
      <c r="AT81" s="18" t="s">
        <v>80</v>
      </c>
      <c r="AU81" s="18" t="s">
        <v>110</v>
      </c>
      <c r="BK81" s="116">
        <f>BK82</f>
        <v>0</v>
      </c>
    </row>
    <row r="82" spans="2:65" s="11" customFormat="1" ht="25.9" customHeight="1">
      <c r="B82" s="117"/>
      <c r="D82" s="118" t="s">
        <v>80</v>
      </c>
      <c r="E82" s="119" t="s">
        <v>126</v>
      </c>
      <c r="F82" s="119" t="s">
        <v>87</v>
      </c>
      <c r="I82" s="120"/>
      <c r="J82" s="121">
        <f>BK82</f>
        <v>0</v>
      </c>
      <c r="L82" s="117"/>
      <c r="M82" s="122"/>
      <c r="P82" s="123">
        <f>P83</f>
        <v>0</v>
      </c>
      <c r="R82" s="123">
        <f>R83</f>
        <v>2.3800000000000002E-3</v>
      </c>
      <c r="T82" s="124">
        <f>T83</f>
        <v>0</v>
      </c>
      <c r="AR82" s="118" t="s">
        <v>24</v>
      </c>
      <c r="AT82" s="125" t="s">
        <v>80</v>
      </c>
      <c r="AU82" s="125" t="s">
        <v>81</v>
      </c>
      <c r="AY82" s="118" t="s">
        <v>127</v>
      </c>
      <c r="BK82" s="126">
        <f>BK83</f>
        <v>0</v>
      </c>
    </row>
    <row r="83" spans="2:65" s="11" customFormat="1" ht="22.9" customHeight="1">
      <c r="B83" s="117"/>
      <c r="D83" s="118" t="s">
        <v>80</v>
      </c>
      <c r="E83" s="127" t="s">
        <v>24</v>
      </c>
      <c r="F83" s="127" t="s">
        <v>128</v>
      </c>
      <c r="I83" s="120"/>
      <c r="J83" s="128">
        <f>BK83</f>
        <v>0</v>
      </c>
      <c r="L83" s="117"/>
      <c r="M83" s="122"/>
      <c r="P83" s="123">
        <f>SUM(P84:P126)</f>
        <v>0</v>
      </c>
      <c r="R83" s="123">
        <f>SUM(R84:R126)</f>
        <v>2.3800000000000002E-3</v>
      </c>
      <c r="T83" s="124">
        <f>SUM(T84:T126)</f>
        <v>0</v>
      </c>
      <c r="AR83" s="118" t="s">
        <v>24</v>
      </c>
      <c r="AT83" s="125" t="s">
        <v>80</v>
      </c>
      <c r="AU83" s="125" t="s">
        <v>24</v>
      </c>
      <c r="AY83" s="118" t="s">
        <v>127</v>
      </c>
      <c r="BK83" s="126">
        <f>SUM(BK84:BK126)</f>
        <v>0</v>
      </c>
    </row>
    <row r="84" spans="2:65" s="1" customFormat="1" ht="24.2" customHeight="1">
      <c r="B84" s="129"/>
      <c r="C84" s="130" t="s">
        <v>24</v>
      </c>
      <c r="D84" s="130" t="s">
        <v>129</v>
      </c>
      <c r="E84" s="131" t="s">
        <v>130</v>
      </c>
      <c r="F84" s="132" t="s">
        <v>131</v>
      </c>
      <c r="G84" s="133" t="s">
        <v>132</v>
      </c>
      <c r="H84" s="134">
        <v>90</v>
      </c>
      <c r="I84" s="135"/>
      <c r="J84" s="136">
        <f>ROUND(I84*H84,2)</f>
        <v>0</v>
      </c>
      <c r="K84" s="132" t="s">
        <v>133</v>
      </c>
      <c r="L84" s="34"/>
      <c r="M84" s="137" t="s">
        <v>3</v>
      </c>
      <c r="N84" s="138" t="s">
        <v>52</v>
      </c>
      <c r="P84" s="139">
        <f>O84*H84</f>
        <v>0</v>
      </c>
      <c r="Q84" s="139">
        <v>0</v>
      </c>
      <c r="R84" s="139">
        <f>Q84*H84</f>
        <v>0</v>
      </c>
      <c r="S84" s="139">
        <v>0</v>
      </c>
      <c r="T84" s="140">
        <f>S84*H84</f>
        <v>0</v>
      </c>
      <c r="AR84" s="141" t="s">
        <v>134</v>
      </c>
      <c r="AT84" s="141" t="s">
        <v>129</v>
      </c>
      <c r="AU84" s="141" t="s">
        <v>90</v>
      </c>
      <c r="AY84" s="18" t="s">
        <v>127</v>
      </c>
      <c r="BE84" s="142">
        <f>IF(N84="základní",J84,0)</f>
        <v>0</v>
      </c>
      <c r="BF84" s="142">
        <f>IF(N84="snížená",J84,0)</f>
        <v>0</v>
      </c>
      <c r="BG84" s="142">
        <f>IF(N84="zákl. přenesená",J84,0)</f>
        <v>0</v>
      </c>
      <c r="BH84" s="142">
        <f>IF(N84="sníž. přenesená",J84,0)</f>
        <v>0</v>
      </c>
      <c r="BI84" s="142">
        <f>IF(N84="nulová",J84,0)</f>
        <v>0</v>
      </c>
      <c r="BJ84" s="18" t="s">
        <v>24</v>
      </c>
      <c r="BK84" s="142">
        <f>ROUND(I84*H84,2)</f>
        <v>0</v>
      </c>
      <c r="BL84" s="18" t="s">
        <v>134</v>
      </c>
      <c r="BM84" s="141" t="s">
        <v>135</v>
      </c>
    </row>
    <row r="85" spans="2:65" s="1" customFormat="1" ht="11.25">
      <c r="B85" s="34"/>
      <c r="D85" s="143" t="s">
        <v>136</v>
      </c>
      <c r="F85" s="144" t="s">
        <v>137</v>
      </c>
      <c r="I85" s="145"/>
      <c r="L85" s="34"/>
      <c r="M85" s="146"/>
      <c r="T85" s="55"/>
      <c r="AT85" s="18" t="s">
        <v>136</v>
      </c>
      <c r="AU85" s="18" t="s">
        <v>90</v>
      </c>
    </row>
    <row r="86" spans="2:65" s="12" customFormat="1" ht="11.25">
      <c r="B86" s="147"/>
      <c r="D86" s="148" t="s">
        <v>138</v>
      </c>
      <c r="E86" s="149" t="s">
        <v>3</v>
      </c>
      <c r="F86" s="150" t="s">
        <v>139</v>
      </c>
      <c r="H86" s="151">
        <v>90</v>
      </c>
      <c r="I86" s="152"/>
      <c r="L86" s="147"/>
      <c r="M86" s="153"/>
      <c r="T86" s="154"/>
      <c r="AT86" s="149" t="s">
        <v>138</v>
      </c>
      <c r="AU86" s="149" t="s">
        <v>90</v>
      </c>
      <c r="AV86" s="12" t="s">
        <v>90</v>
      </c>
      <c r="AW86" s="12" t="s">
        <v>140</v>
      </c>
      <c r="AX86" s="12" t="s">
        <v>81</v>
      </c>
      <c r="AY86" s="149" t="s">
        <v>127</v>
      </c>
    </row>
    <row r="87" spans="2:65" s="13" customFormat="1" ht="11.25">
      <c r="B87" s="155"/>
      <c r="D87" s="148" t="s">
        <v>138</v>
      </c>
      <c r="E87" s="156" t="s">
        <v>3</v>
      </c>
      <c r="F87" s="157" t="s">
        <v>141</v>
      </c>
      <c r="H87" s="158">
        <v>90</v>
      </c>
      <c r="I87" s="159"/>
      <c r="L87" s="155"/>
      <c r="M87" s="160"/>
      <c r="T87" s="161"/>
      <c r="AT87" s="156" t="s">
        <v>138</v>
      </c>
      <c r="AU87" s="156" t="s">
        <v>90</v>
      </c>
      <c r="AV87" s="13" t="s">
        <v>134</v>
      </c>
      <c r="AW87" s="13" t="s">
        <v>140</v>
      </c>
      <c r="AX87" s="13" t="s">
        <v>24</v>
      </c>
      <c r="AY87" s="156" t="s">
        <v>127</v>
      </c>
    </row>
    <row r="88" spans="2:65" s="1" customFormat="1" ht="21.75" customHeight="1">
      <c r="B88" s="129"/>
      <c r="C88" s="130" t="s">
        <v>90</v>
      </c>
      <c r="D88" s="130" t="s">
        <v>129</v>
      </c>
      <c r="E88" s="131" t="s">
        <v>142</v>
      </c>
      <c r="F88" s="132" t="s">
        <v>143</v>
      </c>
      <c r="G88" s="133" t="s">
        <v>144</v>
      </c>
      <c r="H88" s="134">
        <v>3</v>
      </c>
      <c r="I88" s="135"/>
      <c r="J88" s="136">
        <f>ROUND(I88*H88,2)</f>
        <v>0</v>
      </c>
      <c r="K88" s="132" t="s">
        <v>133</v>
      </c>
      <c r="L88" s="34"/>
      <c r="M88" s="137" t="s">
        <v>3</v>
      </c>
      <c r="N88" s="138" t="s">
        <v>52</v>
      </c>
      <c r="P88" s="139">
        <f>O88*H88</f>
        <v>0</v>
      </c>
      <c r="Q88" s="139">
        <v>0</v>
      </c>
      <c r="R88" s="139">
        <f>Q88*H88</f>
        <v>0</v>
      </c>
      <c r="S88" s="139">
        <v>0</v>
      </c>
      <c r="T88" s="140">
        <f>S88*H88</f>
        <v>0</v>
      </c>
      <c r="AR88" s="141" t="s">
        <v>134</v>
      </c>
      <c r="AT88" s="141" t="s">
        <v>129</v>
      </c>
      <c r="AU88" s="141" t="s">
        <v>90</v>
      </c>
      <c r="AY88" s="18" t="s">
        <v>127</v>
      </c>
      <c r="BE88" s="142">
        <f>IF(N88="základní",J88,0)</f>
        <v>0</v>
      </c>
      <c r="BF88" s="142">
        <f>IF(N88="snížená",J88,0)</f>
        <v>0</v>
      </c>
      <c r="BG88" s="142">
        <f>IF(N88="zákl. přenesená",J88,0)</f>
        <v>0</v>
      </c>
      <c r="BH88" s="142">
        <f>IF(N88="sníž. přenesená",J88,0)</f>
        <v>0</v>
      </c>
      <c r="BI88" s="142">
        <f>IF(N88="nulová",J88,0)</f>
        <v>0</v>
      </c>
      <c r="BJ88" s="18" t="s">
        <v>24</v>
      </c>
      <c r="BK88" s="142">
        <f>ROUND(I88*H88,2)</f>
        <v>0</v>
      </c>
      <c r="BL88" s="18" t="s">
        <v>134</v>
      </c>
      <c r="BM88" s="141" t="s">
        <v>145</v>
      </c>
    </row>
    <row r="89" spans="2:65" s="1" customFormat="1" ht="11.25">
      <c r="B89" s="34"/>
      <c r="D89" s="143" t="s">
        <v>136</v>
      </c>
      <c r="F89" s="144" t="s">
        <v>146</v>
      </c>
      <c r="I89" s="145"/>
      <c r="L89" s="34"/>
      <c r="M89" s="146"/>
      <c r="T89" s="55"/>
      <c r="AT89" s="18" t="s">
        <v>136</v>
      </c>
      <c r="AU89" s="18" t="s">
        <v>90</v>
      </c>
    </row>
    <row r="90" spans="2:65" s="12" customFormat="1" ht="11.25">
      <c r="B90" s="147"/>
      <c r="D90" s="148" t="s">
        <v>138</v>
      </c>
      <c r="E90" s="149" t="s">
        <v>3</v>
      </c>
      <c r="F90" s="150" t="s">
        <v>147</v>
      </c>
      <c r="H90" s="151">
        <v>3</v>
      </c>
      <c r="I90" s="152"/>
      <c r="L90" s="147"/>
      <c r="M90" s="153"/>
      <c r="T90" s="154"/>
      <c r="AT90" s="149" t="s">
        <v>138</v>
      </c>
      <c r="AU90" s="149" t="s">
        <v>90</v>
      </c>
      <c r="AV90" s="12" t="s">
        <v>90</v>
      </c>
      <c r="AW90" s="12" t="s">
        <v>140</v>
      </c>
      <c r="AX90" s="12" t="s">
        <v>81</v>
      </c>
      <c r="AY90" s="149" t="s">
        <v>127</v>
      </c>
    </row>
    <row r="91" spans="2:65" s="13" customFormat="1" ht="11.25">
      <c r="B91" s="155"/>
      <c r="D91" s="148" t="s">
        <v>138</v>
      </c>
      <c r="E91" s="156" t="s">
        <v>3</v>
      </c>
      <c r="F91" s="157" t="s">
        <v>141</v>
      </c>
      <c r="H91" s="158">
        <v>3</v>
      </c>
      <c r="I91" s="159"/>
      <c r="L91" s="155"/>
      <c r="M91" s="160"/>
      <c r="T91" s="161"/>
      <c r="AT91" s="156" t="s">
        <v>138</v>
      </c>
      <c r="AU91" s="156" t="s">
        <v>90</v>
      </c>
      <c r="AV91" s="13" t="s">
        <v>134</v>
      </c>
      <c r="AW91" s="13" t="s">
        <v>140</v>
      </c>
      <c r="AX91" s="13" t="s">
        <v>24</v>
      </c>
      <c r="AY91" s="156" t="s">
        <v>127</v>
      </c>
    </row>
    <row r="92" spans="2:65" s="1" customFormat="1" ht="24.2" customHeight="1">
      <c r="B92" s="129"/>
      <c r="C92" s="130" t="s">
        <v>148</v>
      </c>
      <c r="D92" s="130" t="s">
        <v>129</v>
      </c>
      <c r="E92" s="131" t="s">
        <v>149</v>
      </c>
      <c r="F92" s="132" t="s">
        <v>150</v>
      </c>
      <c r="G92" s="133" t="s">
        <v>144</v>
      </c>
      <c r="H92" s="134">
        <v>4</v>
      </c>
      <c r="I92" s="135"/>
      <c r="J92" s="136">
        <f>ROUND(I92*H92,2)</f>
        <v>0</v>
      </c>
      <c r="K92" s="132" t="s">
        <v>133</v>
      </c>
      <c r="L92" s="34"/>
      <c r="M92" s="137" t="s">
        <v>3</v>
      </c>
      <c r="N92" s="138" t="s">
        <v>52</v>
      </c>
      <c r="P92" s="139">
        <f>O92*H92</f>
        <v>0</v>
      </c>
      <c r="Q92" s="139">
        <v>0</v>
      </c>
      <c r="R92" s="139">
        <f>Q92*H92</f>
        <v>0</v>
      </c>
      <c r="S92" s="139">
        <v>0</v>
      </c>
      <c r="T92" s="140">
        <f>S92*H92</f>
        <v>0</v>
      </c>
      <c r="AR92" s="141" t="s">
        <v>134</v>
      </c>
      <c r="AT92" s="141" t="s">
        <v>129</v>
      </c>
      <c r="AU92" s="141" t="s">
        <v>90</v>
      </c>
      <c r="AY92" s="18" t="s">
        <v>127</v>
      </c>
      <c r="BE92" s="142">
        <f>IF(N92="základní",J92,0)</f>
        <v>0</v>
      </c>
      <c r="BF92" s="142">
        <f>IF(N92="snížená",J92,0)</f>
        <v>0</v>
      </c>
      <c r="BG92" s="142">
        <f>IF(N92="zákl. přenesená",J92,0)</f>
        <v>0</v>
      </c>
      <c r="BH92" s="142">
        <f>IF(N92="sníž. přenesená",J92,0)</f>
        <v>0</v>
      </c>
      <c r="BI92" s="142">
        <f>IF(N92="nulová",J92,0)</f>
        <v>0</v>
      </c>
      <c r="BJ92" s="18" t="s">
        <v>24</v>
      </c>
      <c r="BK92" s="142">
        <f>ROUND(I92*H92,2)</f>
        <v>0</v>
      </c>
      <c r="BL92" s="18" t="s">
        <v>134</v>
      </c>
      <c r="BM92" s="141" t="s">
        <v>151</v>
      </c>
    </row>
    <row r="93" spans="2:65" s="1" customFormat="1" ht="11.25">
      <c r="B93" s="34"/>
      <c r="D93" s="143" t="s">
        <v>136</v>
      </c>
      <c r="F93" s="144" t="s">
        <v>152</v>
      </c>
      <c r="I93" s="145"/>
      <c r="L93" s="34"/>
      <c r="M93" s="146"/>
      <c r="T93" s="55"/>
      <c r="AT93" s="18" t="s">
        <v>136</v>
      </c>
      <c r="AU93" s="18" t="s">
        <v>90</v>
      </c>
    </row>
    <row r="94" spans="2:65" s="12" customFormat="1" ht="11.25">
      <c r="B94" s="147"/>
      <c r="D94" s="148" t="s">
        <v>138</v>
      </c>
      <c r="E94" s="149" t="s">
        <v>3</v>
      </c>
      <c r="F94" s="150" t="s">
        <v>153</v>
      </c>
      <c r="H94" s="151">
        <v>4</v>
      </c>
      <c r="I94" s="152"/>
      <c r="L94" s="147"/>
      <c r="M94" s="153"/>
      <c r="T94" s="154"/>
      <c r="AT94" s="149" t="s">
        <v>138</v>
      </c>
      <c r="AU94" s="149" t="s">
        <v>90</v>
      </c>
      <c r="AV94" s="12" t="s">
        <v>90</v>
      </c>
      <c r="AW94" s="12" t="s">
        <v>140</v>
      </c>
      <c r="AX94" s="12" t="s">
        <v>81</v>
      </c>
      <c r="AY94" s="149" t="s">
        <v>127</v>
      </c>
    </row>
    <row r="95" spans="2:65" s="13" customFormat="1" ht="11.25">
      <c r="B95" s="155"/>
      <c r="D95" s="148" t="s">
        <v>138</v>
      </c>
      <c r="E95" s="156" t="s">
        <v>3</v>
      </c>
      <c r="F95" s="157" t="s">
        <v>141</v>
      </c>
      <c r="H95" s="158">
        <v>4</v>
      </c>
      <c r="I95" s="159"/>
      <c r="L95" s="155"/>
      <c r="M95" s="160"/>
      <c r="T95" s="161"/>
      <c r="AT95" s="156" t="s">
        <v>138</v>
      </c>
      <c r="AU95" s="156" t="s">
        <v>90</v>
      </c>
      <c r="AV95" s="13" t="s">
        <v>134</v>
      </c>
      <c r="AW95" s="13" t="s">
        <v>140</v>
      </c>
      <c r="AX95" s="13" t="s">
        <v>24</v>
      </c>
      <c r="AY95" s="156" t="s">
        <v>127</v>
      </c>
    </row>
    <row r="96" spans="2:65" s="1" customFormat="1" ht="16.5" customHeight="1">
      <c r="B96" s="129"/>
      <c r="C96" s="130" t="s">
        <v>134</v>
      </c>
      <c r="D96" s="130" t="s">
        <v>129</v>
      </c>
      <c r="E96" s="131" t="s">
        <v>154</v>
      </c>
      <c r="F96" s="132" t="s">
        <v>155</v>
      </c>
      <c r="G96" s="133" t="s">
        <v>144</v>
      </c>
      <c r="H96" s="134">
        <v>7</v>
      </c>
      <c r="I96" s="135"/>
      <c r="J96" s="136">
        <f>ROUND(I96*H96,2)</f>
        <v>0</v>
      </c>
      <c r="K96" s="132" t="s">
        <v>3</v>
      </c>
      <c r="L96" s="34"/>
      <c r="M96" s="137" t="s">
        <v>3</v>
      </c>
      <c r="N96" s="138" t="s">
        <v>52</v>
      </c>
      <c r="P96" s="139">
        <f>O96*H96</f>
        <v>0</v>
      </c>
      <c r="Q96" s="139">
        <v>1.7000000000000001E-4</v>
      </c>
      <c r="R96" s="139">
        <f>Q96*H96</f>
        <v>1.1900000000000001E-3</v>
      </c>
      <c r="S96" s="139">
        <v>0</v>
      </c>
      <c r="T96" s="140">
        <f>S96*H96</f>
        <v>0</v>
      </c>
      <c r="AR96" s="141" t="s">
        <v>134</v>
      </c>
      <c r="AT96" s="141" t="s">
        <v>129</v>
      </c>
      <c r="AU96" s="141" t="s">
        <v>90</v>
      </c>
      <c r="AY96" s="18" t="s">
        <v>127</v>
      </c>
      <c r="BE96" s="142">
        <f>IF(N96="základní",J96,0)</f>
        <v>0</v>
      </c>
      <c r="BF96" s="142">
        <f>IF(N96="snížená",J96,0)</f>
        <v>0</v>
      </c>
      <c r="BG96" s="142">
        <f>IF(N96="zákl. přenesená",J96,0)</f>
        <v>0</v>
      </c>
      <c r="BH96" s="142">
        <f>IF(N96="sníž. přenesená",J96,0)</f>
        <v>0</v>
      </c>
      <c r="BI96" s="142">
        <f>IF(N96="nulová",J96,0)</f>
        <v>0</v>
      </c>
      <c r="BJ96" s="18" t="s">
        <v>24</v>
      </c>
      <c r="BK96" s="142">
        <f>ROUND(I96*H96,2)</f>
        <v>0</v>
      </c>
      <c r="BL96" s="18" t="s">
        <v>134</v>
      </c>
      <c r="BM96" s="141" t="s">
        <v>156</v>
      </c>
    </row>
    <row r="97" spans="2:65" s="14" customFormat="1" ht="11.25">
      <c r="B97" s="162"/>
      <c r="D97" s="148" t="s">
        <v>138</v>
      </c>
      <c r="E97" s="163" t="s">
        <v>3</v>
      </c>
      <c r="F97" s="164" t="s">
        <v>157</v>
      </c>
      <c r="H97" s="163" t="s">
        <v>3</v>
      </c>
      <c r="I97" s="165"/>
      <c r="L97" s="162"/>
      <c r="M97" s="166"/>
      <c r="T97" s="167"/>
      <c r="AT97" s="163" t="s">
        <v>138</v>
      </c>
      <c r="AU97" s="163" t="s">
        <v>90</v>
      </c>
      <c r="AV97" s="14" t="s">
        <v>24</v>
      </c>
      <c r="AW97" s="14" t="s">
        <v>140</v>
      </c>
      <c r="AX97" s="14" t="s">
        <v>81</v>
      </c>
      <c r="AY97" s="163" t="s">
        <v>127</v>
      </c>
    </row>
    <row r="98" spans="2:65" s="12" customFormat="1" ht="11.25">
      <c r="B98" s="147"/>
      <c r="D98" s="148" t="s">
        <v>138</v>
      </c>
      <c r="E98" s="149" t="s">
        <v>3</v>
      </c>
      <c r="F98" s="150" t="s">
        <v>158</v>
      </c>
      <c r="H98" s="151">
        <v>7</v>
      </c>
      <c r="I98" s="152"/>
      <c r="L98" s="147"/>
      <c r="M98" s="153"/>
      <c r="T98" s="154"/>
      <c r="AT98" s="149" t="s">
        <v>138</v>
      </c>
      <c r="AU98" s="149" t="s">
        <v>90</v>
      </c>
      <c r="AV98" s="12" t="s">
        <v>90</v>
      </c>
      <c r="AW98" s="12" t="s">
        <v>140</v>
      </c>
      <c r="AX98" s="12" t="s">
        <v>81</v>
      </c>
      <c r="AY98" s="149" t="s">
        <v>127</v>
      </c>
    </row>
    <row r="99" spans="2:65" s="13" customFormat="1" ht="11.25">
      <c r="B99" s="155"/>
      <c r="D99" s="148" t="s">
        <v>138</v>
      </c>
      <c r="E99" s="156" t="s">
        <v>3</v>
      </c>
      <c r="F99" s="157" t="s">
        <v>141</v>
      </c>
      <c r="H99" s="158">
        <v>7</v>
      </c>
      <c r="I99" s="159"/>
      <c r="L99" s="155"/>
      <c r="M99" s="160"/>
      <c r="T99" s="161"/>
      <c r="AT99" s="156" t="s">
        <v>138</v>
      </c>
      <c r="AU99" s="156" t="s">
        <v>90</v>
      </c>
      <c r="AV99" s="13" t="s">
        <v>134</v>
      </c>
      <c r="AW99" s="13" t="s">
        <v>140</v>
      </c>
      <c r="AX99" s="13" t="s">
        <v>24</v>
      </c>
      <c r="AY99" s="156" t="s">
        <v>127</v>
      </c>
    </row>
    <row r="100" spans="2:65" s="1" customFormat="1" ht="24.2" customHeight="1">
      <c r="B100" s="129"/>
      <c r="C100" s="130" t="s">
        <v>159</v>
      </c>
      <c r="D100" s="130" t="s">
        <v>129</v>
      </c>
      <c r="E100" s="131" t="s">
        <v>160</v>
      </c>
      <c r="F100" s="132" t="s">
        <v>161</v>
      </c>
      <c r="G100" s="133" t="s">
        <v>144</v>
      </c>
      <c r="H100" s="134">
        <v>7</v>
      </c>
      <c r="I100" s="135"/>
      <c r="J100" s="136">
        <f>ROUND(I100*H100,2)</f>
        <v>0</v>
      </c>
      <c r="K100" s="132" t="s">
        <v>133</v>
      </c>
      <c r="L100" s="34"/>
      <c r="M100" s="137" t="s">
        <v>3</v>
      </c>
      <c r="N100" s="138" t="s">
        <v>52</v>
      </c>
      <c r="P100" s="139">
        <f>O100*H100</f>
        <v>0</v>
      </c>
      <c r="Q100" s="139">
        <v>0</v>
      </c>
      <c r="R100" s="139">
        <f>Q100*H100</f>
        <v>0</v>
      </c>
      <c r="S100" s="139">
        <v>0</v>
      </c>
      <c r="T100" s="140">
        <f>S100*H100</f>
        <v>0</v>
      </c>
      <c r="AR100" s="141" t="s">
        <v>134</v>
      </c>
      <c r="AT100" s="141" t="s">
        <v>129</v>
      </c>
      <c r="AU100" s="141" t="s">
        <v>90</v>
      </c>
      <c r="AY100" s="18" t="s">
        <v>127</v>
      </c>
      <c r="BE100" s="142">
        <f>IF(N100="základní",J100,0)</f>
        <v>0</v>
      </c>
      <c r="BF100" s="142">
        <f>IF(N100="snížená",J100,0)</f>
        <v>0</v>
      </c>
      <c r="BG100" s="142">
        <f>IF(N100="zákl. přenesená",J100,0)</f>
        <v>0</v>
      </c>
      <c r="BH100" s="142">
        <f>IF(N100="sníž. přenesená",J100,0)</f>
        <v>0</v>
      </c>
      <c r="BI100" s="142">
        <f>IF(N100="nulová",J100,0)</f>
        <v>0</v>
      </c>
      <c r="BJ100" s="18" t="s">
        <v>24</v>
      </c>
      <c r="BK100" s="142">
        <f>ROUND(I100*H100,2)</f>
        <v>0</v>
      </c>
      <c r="BL100" s="18" t="s">
        <v>134</v>
      </c>
      <c r="BM100" s="141" t="s">
        <v>162</v>
      </c>
    </row>
    <row r="101" spans="2:65" s="1" customFormat="1" ht="11.25">
      <c r="B101" s="34"/>
      <c r="D101" s="143" t="s">
        <v>136</v>
      </c>
      <c r="F101" s="144" t="s">
        <v>163</v>
      </c>
      <c r="I101" s="145"/>
      <c r="L101" s="34"/>
      <c r="M101" s="146"/>
      <c r="T101" s="55"/>
      <c r="AT101" s="18" t="s">
        <v>136</v>
      </c>
      <c r="AU101" s="18" t="s">
        <v>90</v>
      </c>
    </row>
    <row r="102" spans="2:65" s="14" customFormat="1" ht="11.25">
      <c r="B102" s="162"/>
      <c r="D102" s="148" t="s">
        <v>138</v>
      </c>
      <c r="E102" s="163" t="s">
        <v>3</v>
      </c>
      <c r="F102" s="164" t="s">
        <v>157</v>
      </c>
      <c r="H102" s="163" t="s">
        <v>3</v>
      </c>
      <c r="I102" s="165"/>
      <c r="L102" s="162"/>
      <c r="M102" s="166"/>
      <c r="T102" s="167"/>
      <c r="AT102" s="163" t="s">
        <v>138</v>
      </c>
      <c r="AU102" s="163" t="s">
        <v>90</v>
      </c>
      <c r="AV102" s="14" t="s">
        <v>24</v>
      </c>
      <c r="AW102" s="14" t="s">
        <v>140</v>
      </c>
      <c r="AX102" s="14" t="s">
        <v>81</v>
      </c>
      <c r="AY102" s="163" t="s">
        <v>127</v>
      </c>
    </row>
    <row r="103" spans="2:65" s="12" customFormat="1" ht="11.25">
      <c r="B103" s="147"/>
      <c r="D103" s="148" t="s">
        <v>138</v>
      </c>
      <c r="E103" s="149" t="s">
        <v>3</v>
      </c>
      <c r="F103" s="150" t="s">
        <v>158</v>
      </c>
      <c r="H103" s="151">
        <v>7</v>
      </c>
      <c r="I103" s="152"/>
      <c r="L103" s="147"/>
      <c r="M103" s="153"/>
      <c r="T103" s="154"/>
      <c r="AT103" s="149" t="s">
        <v>138</v>
      </c>
      <c r="AU103" s="149" t="s">
        <v>90</v>
      </c>
      <c r="AV103" s="12" t="s">
        <v>90</v>
      </c>
      <c r="AW103" s="12" t="s">
        <v>140</v>
      </c>
      <c r="AX103" s="12" t="s">
        <v>81</v>
      </c>
      <c r="AY103" s="149" t="s">
        <v>127</v>
      </c>
    </row>
    <row r="104" spans="2:65" s="13" customFormat="1" ht="11.25">
      <c r="B104" s="155"/>
      <c r="D104" s="148" t="s">
        <v>138</v>
      </c>
      <c r="E104" s="156" t="s">
        <v>3</v>
      </c>
      <c r="F104" s="157" t="s">
        <v>141</v>
      </c>
      <c r="H104" s="158">
        <v>7</v>
      </c>
      <c r="I104" s="159"/>
      <c r="L104" s="155"/>
      <c r="M104" s="160"/>
      <c r="T104" s="161"/>
      <c r="AT104" s="156" t="s">
        <v>138</v>
      </c>
      <c r="AU104" s="156" t="s">
        <v>90</v>
      </c>
      <c r="AV104" s="13" t="s">
        <v>134</v>
      </c>
      <c r="AW104" s="13" t="s">
        <v>140</v>
      </c>
      <c r="AX104" s="13" t="s">
        <v>24</v>
      </c>
      <c r="AY104" s="156" t="s">
        <v>127</v>
      </c>
    </row>
    <row r="105" spans="2:65" s="1" customFormat="1" ht="16.5" customHeight="1">
      <c r="B105" s="129"/>
      <c r="C105" s="130" t="s">
        <v>164</v>
      </c>
      <c r="D105" s="130" t="s">
        <v>129</v>
      </c>
      <c r="E105" s="131" t="s">
        <v>165</v>
      </c>
      <c r="F105" s="132" t="s">
        <v>166</v>
      </c>
      <c r="G105" s="133" t="s">
        <v>132</v>
      </c>
      <c r="H105" s="134">
        <v>90</v>
      </c>
      <c r="I105" s="135"/>
      <c r="J105" s="136">
        <f>ROUND(I105*H105,2)</f>
        <v>0</v>
      </c>
      <c r="K105" s="132" t="s">
        <v>133</v>
      </c>
      <c r="L105" s="34"/>
      <c r="M105" s="137" t="s">
        <v>3</v>
      </c>
      <c r="N105" s="138" t="s">
        <v>52</v>
      </c>
      <c r="P105" s="139">
        <f>O105*H105</f>
        <v>0</v>
      </c>
      <c r="Q105" s="139">
        <v>0</v>
      </c>
      <c r="R105" s="139">
        <f>Q105*H105</f>
        <v>0</v>
      </c>
      <c r="S105" s="139">
        <v>0</v>
      </c>
      <c r="T105" s="140">
        <f>S105*H105</f>
        <v>0</v>
      </c>
      <c r="AR105" s="141" t="s">
        <v>134</v>
      </c>
      <c r="AT105" s="141" t="s">
        <v>129</v>
      </c>
      <c r="AU105" s="141" t="s">
        <v>90</v>
      </c>
      <c r="AY105" s="18" t="s">
        <v>127</v>
      </c>
      <c r="BE105" s="142">
        <f>IF(N105="základní",J105,0)</f>
        <v>0</v>
      </c>
      <c r="BF105" s="142">
        <f>IF(N105="snížená",J105,0)</f>
        <v>0</v>
      </c>
      <c r="BG105" s="142">
        <f>IF(N105="zákl. přenesená",J105,0)</f>
        <v>0</v>
      </c>
      <c r="BH105" s="142">
        <f>IF(N105="sníž. přenesená",J105,0)</f>
        <v>0</v>
      </c>
      <c r="BI105" s="142">
        <f>IF(N105="nulová",J105,0)</f>
        <v>0</v>
      </c>
      <c r="BJ105" s="18" t="s">
        <v>24</v>
      </c>
      <c r="BK105" s="142">
        <f>ROUND(I105*H105,2)</f>
        <v>0</v>
      </c>
      <c r="BL105" s="18" t="s">
        <v>134</v>
      </c>
      <c r="BM105" s="141" t="s">
        <v>167</v>
      </c>
    </row>
    <row r="106" spans="2:65" s="1" customFormat="1" ht="11.25">
      <c r="B106" s="34"/>
      <c r="D106" s="143" t="s">
        <v>136</v>
      </c>
      <c r="F106" s="144" t="s">
        <v>168</v>
      </c>
      <c r="I106" s="145"/>
      <c r="L106" s="34"/>
      <c r="M106" s="146"/>
      <c r="T106" s="55"/>
      <c r="AT106" s="18" t="s">
        <v>136</v>
      </c>
      <c r="AU106" s="18" t="s">
        <v>90</v>
      </c>
    </row>
    <row r="107" spans="2:65" s="14" customFormat="1" ht="11.25">
      <c r="B107" s="162"/>
      <c r="D107" s="148" t="s">
        <v>138</v>
      </c>
      <c r="E107" s="163" t="s">
        <v>3</v>
      </c>
      <c r="F107" s="164" t="s">
        <v>157</v>
      </c>
      <c r="H107" s="163" t="s">
        <v>3</v>
      </c>
      <c r="I107" s="165"/>
      <c r="L107" s="162"/>
      <c r="M107" s="166"/>
      <c r="T107" s="167"/>
      <c r="AT107" s="163" t="s">
        <v>138</v>
      </c>
      <c r="AU107" s="163" t="s">
        <v>90</v>
      </c>
      <c r="AV107" s="14" t="s">
        <v>24</v>
      </c>
      <c r="AW107" s="14" t="s">
        <v>140</v>
      </c>
      <c r="AX107" s="14" t="s">
        <v>81</v>
      </c>
      <c r="AY107" s="163" t="s">
        <v>127</v>
      </c>
    </row>
    <row r="108" spans="2:65" s="12" customFormat="1" ht="11.25">
      <c r="B108" s="147"/>
      <c r="D108" s="148" t="s">
        <v>138</v>
      </c>
      <c r="E108" s="149" t="s">
        <v>3</v>
      </c>
      <c r="F108" s="150" t="s">
        <v>139</v>
      </c>
      <c r="H108" s="151">
        <v>90</v>
      </c>
      <c r="I108" s="152"/>
      <c r="L108" s="147"/>
      <c r="M108" s="153"/>
      <c r="T108" s="154"/>
      <c r="AT108" s="149" t="s">
        <v>138</v>
      </c>
      <c r="AU108" s="149" t="s">
        <v>90</v>
      </c>
      <c r="AV108" s="12" t="s">
        <v>90</v>
      </c>
      <c r="AW108" s="12" t="s">
        <v>140</v>
      </c>
      <c r="AX108" s="12" t="s">
        <v>81</v>
      </c>
      <c r="AY108" s="149" t="s">
        <v>127</v>
      </c>
    </row>
    <row r="109" spans="2:65" s="13" customFormat="1" ht="11.25">
      <c r="B109" s="155"/>
      <c r="D109" s="148" t="s">
        <v>138</v>
      </c>
      <c r="E109" s="156" t="s">
        <v>3</v>
      </c>
      <c r="F109" s="157" t="s">
        <v>141</v>
      </c>
      <c r="H109" s="158">
        <v>90</v>
      </c>
      <c r="I109" s="159"/>
      <c r="L109" s="155"/>
      <c r="M109" s="160"/>
      <c r="T109" s="161"/>
      <c r="AT109" s="156" t="s">
        <v>138</v>
      </c>
      <c r="AU109" s="156" t="s">
        <v>90</v>
      </c>
      <c r="AV109" s="13" t="s">
        <v>134</v>
      </c>
      <c r="AW109" s="13" t="s">
        <v>140</v>
      </c>
      <c r="AX109" s="13" t="s">
        <v>24</v>
      </c>
      <c r="AY109" s="156" t="s">
        <v>127</v>
      </c>
    </row>
    <row r="110" spans="2:65" s="1" customFormat="1" ht="16.5" customHeight="1">
      <c r="B110" s="129"/>
      <c r="C110" s="130" t="s">
        <v>169</v>
      </c>
      <c r="D110" s="130" t="s">
        <v>129</v>
      </c>
      <c r="E110" s="131" t="s">
        <v>170</v>
      </c>
      <c r="F110" s="132" t="s">
        <v>171</v>
      </c>
      <c r="G110" s="133" t="s">
        <v>144</v>
      </c>
      <c r="H110" s="134">
        <v>7</v>
      </c>
      <c r="I110" s="135"/>
      <c r="J110" s="136">
        <f>ROUND(I110*H110,2)</f>
        <v>0</v>
      </c>
      <c r="K110" s="132" t="s">
        <v>133</v>
      </c>
      <c r="L110" s="34"/>
      <c r="M110" s="137" t="s">
        <v>3</v>
      </c>
      <c r="N110" s="138" t="s">
        <v>52</v>
      </c>
      <c r="P110" s="139">
        <f>O110*H110</f>
        <v>0</v>
      </c>
      <c r="Q110" s="139">
        <v>0</v>
      </c>
      <c r="R110" s="139">
        <f>Q110*H110</f>
        <v>0</v>
      </c>
      <c r="S110" s="139">
        <v>0</v>
      </c>
      <c r="T110" s="140">
        <f>S110*H110</f>
        <v>0</v>
      </c>
      <c r="AR110" s="141" t="s">
        <v>134</v>
      </c>
      <c r="AT110" s="141" t="s">
        <v>129</v>
      </c>
      <c r="AU110" s="141" t="s">
        <v>90</v>
      </c>
      <c r="AY110" s="18" t="s">
        <v>127</v>
      </c>
      <c r="BE110" s="142">
        <f>IF(N110="základní",J110,0)</f>
        <v>0</v>
      </c>
      <c r="BF110" s="142">
        <f>IF(N110="snížená",J110,0)</f>
        <v>0</v>
      </c>
      <c r="BG110" s="142">
        <f>IF(N110="zákl. přenesená",J110,0)</f>
        <v>0</v>
      </c>
      <c r="BH110" s="142">
        <f>IF(N110="sníž. přenesená",J110,0)</f>
        <v>0</v>
      </c>
      <c r="BI110" s="142">
        <f>IF(N110="nulová",J110,0)</f>
        <v>0</v>
      </c>
      <c r="BJ110" s="18" t="s">
        <v>24</v>
      </c>
      <c r="BK110" s="142">
        <f>ROUND(I110*H110,2)</f>
        <v>0</v>
      </c>
      <c r="BL110" s="18" t="s">
        <v>134</v>
      </c>
      <c r="BM110" s="141" t="s">
        <v>172</v>
      </c>
    </row>
    <row r="111" spans="2:65" s="1" customFormat="1" ht="11.25">
      <c r="B111" s="34"/>
      <c r="D111" s="143" t="s">
        <v>136</v>
      </c>
      <c r="F111" s="144" t="s">
        <v>173</v>
      </c>
      <c r="I111" s="145"/>
      <c r="L111" s="34"/>
      <c r="M111" s="146"/>
      <c r="T111" s="55"/>
      <c r="AT111" s="18" t="s">
        <v>136</v>
      </c>
      <c r="AU111" s="18" t="s">
        <v>90</v>
      </c>
    </row>
    <row r="112" spans="2:65" s="12" customFormat="1" ht="11.25">
      <c r="B112" s="147"/>
      <c r="D112" s="148" t="s">
        <v>138</v>
      </c>
      <c r="E112" s="149" t="s">
        <v>3</v>
      </c>
      <c r="F112" s="150" t="s">
        <v>158</v>
      </c>
      <c r="H112" s="151">
        <v>7</v>
      </c>
      <c r="I112" s="152"/>
      <c r="L112" s="147"/>
      <c r="M112" s="153"/>
      <c r="T112" s="154"/>
      <c r="AT112" s="149" t="s">
        <v>138</v>
      </c>
      <c r="AU112" s="149" t="s">
        <v>90</v>
      </c>
      <c r="AV112" s="12" t="s">
        <v>90</v>
      </c>
      <c r="AW112" s="12" t="s">
        <v>140</v>
      </c>
      <c r="AX112" s="12" t="s">
        <v>81</v>
      </c>
      <c r="AY112" s="149" t="s">
        <v>127</v>
      </c>
    </row>
    <row r="113" spans="2:65" s="13" customFormat="1" ht="11.25">
      <c r="B113" s="155"/>
      <c r="D113" s="148" t="s">
        <v>138</v>
      </c>
      <c r="E113" s="156" t="s">
        <v>3</v>
      </c>
      <c r="F113" s="157" t="s">
        <v>141</v>
      </c>
      <c r="H113" s="158">
        <v>7</v>
      </c>
      <c r="I113" s="159"/>
      <c r="L113" s="155"/>
      <c r="M113" s="160"/>
      <c r="T113" s="161"/>
      <c r="AT113" s="156" t="s">
        <v>138</v>
      </c>
      <c r="AU113" s="156" t="s">
        <v>90</v>
      </c>
      <c r="AV113" s="13" t="s">
        <v>134</v>
      </c>
      <c r="AW113" s="13" t="s">
        <v>140</v>
      </c>
      <c r="AX113" s="13" t="s">
        <v>24</v>
      </c>
      <c r="AY113" s="156" t="s">
        <v>127</v>
      </c>
    </row>
    <row r="114" spans="2:65" s="1" customFormat="1" ht="24.2" customHeight="1">
      <c r="B114" s="129"/>
      <c r="C114" s="130" t="s">
        <v>174</v>
      </c>
      <c r="D114" s="130" t="s">
        <v>129</v>
      </c>
      <c r="E114" s="131" t="s">
        <v>175</v>
      </c>
      <c r="F114" s="132" t="s">
        <v>176</v>
      </c>
      <c r="G114" s="133" t="s">
        <v>144</v>
      </c>
      <c r="H114" s="134">
        <v>7</v>
      </c>
      <c r="I114" s="135"/>
      <c r="J114" s="136">
        <f>ROUND(I114*H114,2)</f>
        <v>0</v>
      </c>
      <c r="K114" s="132" t="s">
        <v>133</v>
      </c>
      <c r="L114" s="34"/>
      <c r="M114" s="137" t="s">
        <v>3</v>
      </c>
      <c r="N114" s="138" t="s">
        <v>52</v>
      </c>
      <c r="P114" s="139">
        <f>O114*H114</f>
        <v>0</v>
      </c>
      <c r="Q114" s="139">
        <v>0</v>
      </c>
      <c r="R114" s="139">
        <f>Q114*H114</f>
        <v>0</v>
      </c>
      <c r="S114" s="139">
        <v>0</v>
      </c>
      <c r="T114" s="140">
        <f>S114*H114</f>
        <v>0</v>
      </c>
      <c r="AR114" s="141" t="s">
        <v>134</v>
      </c>
      <c r="AT114" s="141" t="s">
        <v>129</v>
      </c>
      <c r="AU114" s="141" t="s">
        <v>90</v>
      </c>
      <c r="AY114" s="18" t="s">
        <v>127</v>
      </c>
      <c r="BE114" s="142">
        <f>IF(N114="základní",J114,0)</f>
        <v>0</v>
      </c>
      <c r="BF114" s="142">
        <f>IF(N114="snížená",J114,0)</f>
        <v>0</v>
      </c>
      <c r="BG114" s="142">
        <f>IF(N114="zákl. přenesená",J114,0)</f>
        <v>0</v>
      </c>
      <c r="BH114" s="142">
        <f>IF(N114="sníž. přenesená",J114,0)</f>
        <v>0</v>
      </c>
      <c r="BI114" s="142">
        <f>IF(N114="nulová",J114,0)</f>
        <v>0</v>
      </c>
      <c r="BJ114" s="18" t="s">
        <v>24</v>
      </c>
      <c r="BK114" s="142">
        <f>ROUND(I114*H114,2)</f>
        <v>0</v>
      </c>
      <c r="BL114" s="18" t="s">
        <v>134</v>
      </c>
      <c r="BM114" s="141" t="s">
        <v>177</v>
      </c>
    </row>
    <row r="115" spans="2:65" s="1" customFormat="1" ht="11.25">
      <c r="B115" s="34"/>
      <c r="D115" s="143" t="s">
        <v>136</v>
      </c>
      <c r="F115" s="144" t="s">
        <v>178</v>
      </c>
      <c r="I115" s="145"/>
      <c r="L115" s="34"/>
      <c r="M115" s="146"/>
      <c r="T115" s="55"/>
      <c r="AT115" s="18" t="s">
        <v>136</v>
      </c>
      <c r="AU115" s="18" t="s">
        <v>90</v>
      </c>
    </row>
    <row r="116" spans="2:65" s="14" customFormat="1" ht="11.25">
      <c r="B116" s="162"/>
      <c r="D116" s="148" t="s">
        <v>138</v>
      </c>
      <c r="E116" s="163" t="s">
        <v>3</v>
      </c>
      <c r="F116" s="164" t="s">
        <v>179</v>
      </c>
      <c r="H116" s="163" t="s">
        <v>3</v>
      </c>
      <c r="I116" s="165"/>
      <c r="L116" s="162"/>
      <c r="M116" s="166"/>
      <c r="T116" s="167"/>
      <c r="AT116" s="163" t="s">
        <v>138</v>
      </c>
      <c r="AU116" s="163" t="s">
        <v>90</v>
      </c>
      <c r="AV116" s="14" t="s">
        <v>24</v>
      </c>
      <c r="AW116" s="14" t="s">
        <v>140</v>
      </c>
      <c r="AX116" s="14" t="s">
        <v>81</v>
      </c>
      <c r="AY116" s="163" t="s">
        <v>127</v>
      </c>
    </row>
    <row r="117" spans="2:65" s="12" customFormat="1" ht="11.25">
      <c r="B117" s="147"/>
      <c r="D117" s="148" t="s">
        <v>138</v>
      </c>
      <c r="E117" s="149" t="s">
        <v>3</v>
      </c>
      <c r="F117" s="150" t="s">
        <v>158</v>
      </c>
      <c r="H117" s="151">
        <v>7</v>
      </c>
      <c r="I117" s="152"/>
      <c r="L117" s="147"/>
      <c r="M117" s="153"/>
      <c r="T117" s="154"/>
      <c r="AT117" s="149" t="s">
        <v>138</v>
      </c>
      <c r="AU117" s="149" t="s">
        <v>90</v>
      </c>
      <c r="AV117" s="12" t="s">
        <v>90</v>
      </c>
      <c r="AW117" s="12" t="s">
        <v>140</v>
      </c>
      <c r="AX117" s="12" t="s">
        <v>81</v>
      </c>
      <c r="AY117" s="149" t="s">
        <v>127</v>
      </c>
    </row>
    <row r="118" spans="2:65" s="13" customFormat="1" ht="11.25">
      <c r="B118" s="155"/>
      <c r="D118" s="148" t="s">
        <v>138</v>
      </c>
      <c r="E118" s="156" t="s">
        <v>3</v>
      </c>
      <c r="F118" s="157" t="s">
        <v>141</v>
      </c>
      <c r="H118" s="158">
        <v>7</v>
      </c>
      <c r="I118" s="159"/>
      <c r="L118" s="155"/>
      <c r="M118" s="160"/>
      <c r="T118" s="161"/>
      <c r="AT118" s="156" t="s">
        <v>138</v>
      </c>
      <c r="AU118" s="156" t="s">
        <v>90</v>
      </c>
      <c r="AV118" s="13" t="s">
        <v>134</v>
      </c>
      <c r="AW118" s="13" t="s">
        <v>140</v>
      </c>
      <c r="AX118" s="13" t="s">
        <v>24</v>
      </c>
      <c r="AY118" s="156" t="s">
        <v>127</v>
      </c>
    </row>
    <row r="119" spans="2:65" s="1" customFormat="1" ht="33" customHeight="1">
      <c r="B119" s="129"/>
      <c r="C119" s="130" t="s">
        <v>180</v>
      </c>
      <c r="D119" s="130" t="s">
        <v>129</v>
      </c>
      <c r="E119" s="131" t="s">
        <v>181</v>
      </c>
      <c r="F119" s="132" t="s">
        <v>182</v>
      </c>
      <c r="G119" s="133" t="s">
        <v>144</v>
      </c>
      <c r="H119" s="134">
        <v>238</v>
      </c>
      <c r="I119" s="135"/>
      <c r="J119" s="136">
        <f>ROUND(I119*H119,2)</f>
        <v>0</v>
      </c>
      <c r="K119" s="132" t="s">
        <v>133</v>
      </c>
      <c r="L119" s="34"/>
      <c r="M119" s="137" t="s">
        <v>3</v>
      </c>
      <c r="N119" s="138" t="s">
        <v>52</v>
      </c>
      <c r="P119" s="139">
        <f>O119*H119</f>
        <v>0</v>
      </c>
      <c r="Q119" s="139">
        <v>0</v>
      </c>
      <c r="R119" s="139">
        <f>Q119*H119</f>
        <v>0</v>
      </c>
      <c r="S119" s="139">
        <v>0</v>
      </c>
      <c r="T119" s="140">
        <f>S119*H119</f>
        <v>0</v>
      </c>
      <c r="AR119" s="141" t="s">
        <v>134</v>
      </c>
      <c r="AT119" s="141" t="s">
        <v>129</v>
      </c>
      <c r="AU119" s="141" t="s">
        <v>90</v>
      </c>
      <c r="AY119" s="18" t="s">
        <v>127</v>
      </c>
      <c r="BE119" s="142">
        <f>IF(N119="základní",J119,0)</f>
        <v>0</v>
      </c>
      <c r="BF119" s="142">
        <f>IF(N119="snížená",J119,0)</f>
        <v>0</v>
      </c>
      <c r="BG119" s="142">
        <f>IF(N119="zákl. přenesená",J119,0)</f>
        <v>0</v>
      </c>
      <c r="BH119" s="142">
        <f>IF(N119="sníž. přenesená",J119,0)</f>
        <v>0</v>
      </c>
      <c r="BI119" s="142">
        <f>IF(N119="nulová",J119,0)</f>
        <v>0</v>
      </c>
      <c r="BJ119" s="18" t="s">
        <v>24</v>
      </c>
      <c r="BK119" s="142">
        <f>ROUND(I119*H119,2)</f>
        <v>0</v>
      </c>
      <c r="BL119" s="18" t="s">
        <v>134</v>
      </c>
      <c r="BM119" s="141" t="s">
        <v>183</v>
      </c>
    </row>
    <row r="120" spans="2:65" s="1" customFormat="1" ht="11.25">
      <c r="B120" s="34"/>
      <c r="D120" s="143" t="s">
        <v>136</v>
      </c>
      <c r="F120" s="144" t="s">
        <v>184</v>
      </c>
      <c r="I120" s="145"/>
      <c r="L120" s="34"/>
      <c r="M120" s="146"/>
      <c r="T120" s="55"/>
      <c r="AT120" s="18" t="s">
        <v>136</v>
      </c>
      <c r="AU120" s="18" t="s">
        <v>90</v>
      </c>
    </row>
    <row r="121" spans="2:65" s="14" customFormat="1" ht="11.25">
      <c r="B121" s="162"/>
      <c r="D121" s="148" t="s">
        <v>138</v>
      </c>
      <c r="E121" s="163" t="s">
        <v>3</v>
      </c>
      <c r="F121" s="164" t="s">
        <v>179</v>
      </c>
      <c r="H121" s="163" t="s">
        <v>3</v>
      </c>
      <c r="I121" s="165"/>
      <c r="L121" s="162"/>
      <c r="M121" s="166"/>
      <c r="T121" s="167"/>
      <c r="AT121" s="163" t="s">
        <v>138</v>
      </c>
      <c r="AU121" s="163" t="s">
        <v>90</v>
      </c>
      <c r="AV121" s="14" t="s">
        <v>24</v>
      </c>
      <c r="AW121" s="14" t="s">
        <v>140</v>
      </c>
      <c r="AX121" s="14" t="s">
        <v>81</v>
      </c>
      <c r="AY121" s="163" t="s">
        <v>127</v>
      </c>
    </row>
    <row r="122" spans="2:65" s="12" customFormat="1" ht="11.25">
      <c r="B122" s="147"/>
      <c r="D122" s="148" t="s">
        <v>138</v>
      </c>
      <c r="E122" s="149" t="s">
        <v>3</v>
      </c>
      <c r="F122" s="150" t="s">
        <v>185</v>
      </c>
      <c r="H122" s="151">
        <v>238</v>
      </c>
      <c r="I122" s="152"/>
      <c r="L122" s="147"/>
      <c r="M122" s="153"/>
      <c r="T122" s="154"/>
      <c r="AT122" s="149" t="s">
        <v>138</v>
      </c>
      <c r="AU122" s="149" t="s">
        <v>90</v>
      </c>
      <c r="AV122" s="12" t="s">
        <v>90</v>
      </c>
      <c r="AW122" s="12" t="s">
        <v>140</v>
      </c>
      <c r="AX122" s="12" t="s">
        <v>81</v>
      </c>
      <c r="AY122" s="149" t="s">
        <v>127</v>
      </c>
    </row>
    <row r="123" spans="2:65" s="13" customFormat="1" ht="11.25">
      <c r="B123" s="155"/>
      <c r="D123" s="148" t="s">
        <v>138</v>
      </c>
      <c r="E123" s="156" t="s">
        <v>3</v>
      </c>
      <c r="F123" s="157" t="s">
        <v>141</v>
      </c>
      <c r="H123" s="158">
        <v>238</v>
      </c>
      <c r="I123" s="159"/>
      <c r="L123" s="155"/>
      <c r="M123" s="160"/>
      <c r="T123" s="161"/>
      <c r="AT123" s="156" t="s">
        <v>138</v>
      </c>
      <c r="AU123" s="156" t="s">
        <v>90</v>
      </c>
      <c r="AV123" s="13" t="s">
        <v>134</v>
      </c>
      <c r="AW123" s="13" t="s">
        <v>140</v>
      </c>
      <c r="AX123" s="13" t="s">
        <v>24</v>
      </c>
      <c r="AY123" s="156" t="s">
        <v>127</v>
      </c>
    </row>
    <row r="124" spans="2:65" s="1" customFormat="1" ht="16.5" customHeight="1">
      <c r="B124" s="129"/>
      <c r="C124" s="130" t="s">
        <v>29</v>
      </c>
      <c r="D124" s="130" t="s">
        <v>129</v>
      </c>
      <c r="E124" s="131" t="s">
        <v>186</v>
      </c>
      <c r="F124" s="132" t="s">
        <v>187</v>
      </c>
      <c r="G124" s="133" t="s">
        <v>144</v>
      </c>
      <c r="H124" s="134">
        <v>7</v>
      </c>
      <c r="I124" s="135"/>
      <c r="J124" s="136">
        <f>ROUND(I124*H124,2)</f>
        <v>0</v>
      </c>
      <c r="K124" s="132" t="s">
        <v>3</v>
      </c>
      <c r="L124" s="34"/>
      <c r="M124" s="137" t="s">
        <v>3</v>
      </c>
      <c r="N124" s="138" t="s">
        <v>52</v>
      </c>
      <c r="P124" s="139">
        <f>O124*H124</f>
        <v>0</v>
      </c>
      <c r="Q124" s="139">
        <v>1.7000000000000001E-4</v>
      </c>
      <c r="R124" s="139">
        <f>Q124*H124</f>
        <v>1.1900000000000001E-3</v>
      </c>
      <c r="S124" s="139">
        <v>0</v>
      </c>
      <c r="T124" s="140">
        <f>S124*H124</f>
        <v>0</v>
      </c>
      <c r="AR124" s="141" t="s">
        <v>134</v>
      </c>
      <c r="AT124" s="141" t="s">
        <v>129</v>
      </c>
      <c r="AU124" s="141" t="s">
        <v>90</v>
      </c>
      <c r="AY124" s="18" t="s">
        <v>127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8" t="s">
        <v>24</v>
      </c>
      <c r="BK124" s="142">
        <f>ROUND(I124*H124,2)</f>
        <v>0</v>
      </c>
      <c r="BL124" s="18" t="s">
        <v>134</v>
      </c>
      <c r="BM124" s="141" t="s">
        <v>188</v>
      </c>
    </row>
    <row r="125" spans="2:65" s="12" customFormat="1" ht="11.25">
      <c r="B125" s="147"/>
      <c r="D125" s="148" t="s">
        <v>138</v>
      </c>
      <c r="E125" s="149" t="s">
        <v>3</v>
      </c>
      <c r="F125" s="150" t="s">
        <v>158</v>
      </c>
      <c r="H125" s="151">
        <v>7</v>
      </c>
      <c r="I125" s="152"/>
      <c r="L125" s="147"/>
      <c r="M125" s="153"/>
      <c r="T125" s="154"/>
      <c r="AT125" s="149" t="s">
        <v>138</v>
      </c>
      <c r="AU125" s="149" t="s">
        <v>90</v>
      </c>
      <c r="AV125" s="12" t="s">
        <v>90</v>
      </c>
      <c r="AW125" s="12" t="s">
        <v>140</v>
      </c>
      <c r="AX125" s="12" t="s">
        <v>81</v>
      </c>
      <c r="AY125" s="149" t="s">
        <v>127</v>
      </c>
    </row>
    <row r="126" spans="2:65" s="13" customFormat="1" ht="11.25">
      <c r="B126" s="155"/>
      <c r="D126" s="148" t="s">
        <v>138</v>
      </c>
      <c r="E126" s="156" t="s">
        <v>3</v>
      </c>
      <c r="F126" s="157" t="s">
        <v>141</v>
      </c>
      <c r="H126" s="158">
        <v>7</v>
      </c>
      <c r="I126" s="159"/>
      <c r="L126" s="155"/>
      <c r="M126" s="168"/>
      <c r="N126" s="169"/>
      <c r="O126" s="169"/>
      <c r="P126" s="169"/>
      <c r="Q126" s="169"/>
      <c r="R126" s="169"/>
      <c r="S126" s="169"/>
      <c r="T126" s="170"/>
      <c r="AT126" s="156" t="s">
        <v>138</v>
      </c>
      <c r="AU126" s="156" t="s">
        <v>90</v>
      </c>
      <c r="AV126" s="13" t="s">
        <v>134</v>
      </c>
      <c r="AW126" s="13" t="s">
        <v>140</v>
      </c>
      <c r="AX126" s="13" t="s">
        <v>24</v>
      </c>
      <c r="AY126" s="156" t="s">
        <v>127</v>
      </c>
    </row>
    <row r="127" spans="2:65" s="1" customFormat="1" ht="6.95" customHeight="1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34"/>
    </row>
  </sheetData>
  <autoFilter ref="C80:K126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100-000000000000}"/>
    <hyperlink ref="F89" r:id="rId2" xr:uid="{00000000-0004-0000-0100-000001000000}"/>
    <hyperlink ref="F93" r:id="rId3" xr:uid="{00000000-0004-0000-0100-000002000000}"/>
    <hyperlink ref="F101" r:id="rId4" xr:uid="{00000000-0004-0000-0100-000003000000}"/>
    <hyperlink ref="F106" r:id="rId5" xr:uid="{00000000-0004-0000-0100-000004000000}"/>
    <hyperlink ref="F111" r:id="rId6" xr:uid="{00000000-0004-0000-0100-000005000000}"/>
    <hyperlink ref="F115" r:id="rId7" xr:uid="{00000000-0004-0000-0100-000006000000}"/>
    <hyperlink ref="F120" r:id="rId8" xr:uid="{00000000-0004-0000-01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4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93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103</v>
      </c>
      <c r="L4" s="21"/>
      <c r="M4" s="87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5" t="str">
        <f>'Rekapitulace stavby'!K6</f>
        <v>Parkovací stání a chodník při ZŠ Čkyně</v>
      </c>
      <c r="F7" s="316"/>
      <c r="G7" s="316"/>
      <c r="H7" s="316"/>
      <c r="L7" s="21"/>
    </row>
    <row r="8" spans="2:46" s="1" customFormat="1" ht="12" customHeight="1">
      <c r="B8" s="34"/>
      <c r="D8" s="28" t="s">
        <v>104</v>
      </c>
      <c r="L8" s="34"/>
    </row>
    <row r="9" spans="2:46" s="1" customFormat="1" ht="16.5" customHeight="1">
      <c r="B9" s="34"/>
      <c r="E9" s="277" t="s">
        <v>189</v>
      </c>
      <c r="F9" s="317"/>
      <c r="G9" s="317"/>
      <c r="H9" s="317"/>
      <c r="L9" s="34"/>
    </row>
    <row r="10" spans="2:46" s="1" customFormat="1" ht="11.25">
      <c r="B10" s="34"/>
      <c r="L10" s="34"/>
    </row>
    <row r="11" spans="2:46" s="1" customFormat="1" ht="12" customHeight="1">
      <c r="B11" s="34"/>
      <c r="D11" s="28" t="s">
        <v>20</v>
      </c>
      <c r="F11" s="26" t="s">
        <v>21</v>
      </c>
      <c r="I11" s="28" t="s">
        <v>22</v>
      </c>
      <c r="J11" s="26" t="s">
        <v>23</v>
      </c>
      <c r="L11" s="34"/>
    </row>
    <row r="12" spans="2:46" s="1" customFormat="1" ht="12" customHeight="1">
      <c r="B12" s="34"/>
      <c r="D12" s="28" t="s">
        <v>25</v>
      </c>
      <c r="F12" s="26" t="s">
        <v>26</v>
      </c>
      <c r="I12" s="28" t="s">
        <v>27</v>
      </c>
      <c r="J12" s="51" t="str">
        <f>'Rekapitulace stavby'!AN8</f>
        <v>6. 10. 2025</v>
      </c>
      <c r="L12" s="34"/>
    </row>
    <row r="13" spans="2:46" s="1" customFormat="1" ht="21.75" customHeight="1">
      <c r="B13" s="34"/>
      <c r="I13" s="25" t="s">
        <v>30</v>
      </c>
      <c r="J13" s="30" t="s">
        <v>31</v>
      </c>
      <c r="L13" s="34"/>
    </row>
    <row r="14" spans="2:46" s="1" customFormat="1" ht="12" customHeight="1">
      <c r="B14" s="34"/>
      <c r="D14" s="28" t="s">
        <v>33</v>
      </c>
      <c r="I14" s="28" t="s">
        <v>34</v>
      </c>
      <c r="J14" s="26" t="s">
        <v>35</v>
      </c>
      <c r="L14" s="34"/>
    </row>
    <row r="15" spans="2:46" s="1" customFormat="1" ht="18" customHeight="1">
      <c r="B15" s="34"/>
      <c r="E15" s="26" t="s">
        <v>36</v>
      </c>
      <c r="I15" s="28" t="s">
        <v>37</v>
      </c>
      <c r="J15" s="26" t="s">
        <v>3</v>
      </c>
      <c r="L15" s="34"/>
    </row>
    <row r="16" spans="2:46" s="1" customFormat="1" ht="6.95" customHeight="1">
      <c r="B16" s="34"/>
      <c r="L16" s="34"/>
    </row>
    <row r="17" spans="2:12" s="1" customFormat="1" ht="12" customHeight="1">
      <c r="B17" s="34"/>
      <c r="D17" s="28" t="s">
        <v>38</v>
      </c>
      <c r="I17" s="28" t="s">
        <v>34</v>
      </c>
      <c r="J17" s="29" t="str">
        <f>'Rekapitulace stavby'!AN13</f>
        <v>Vyplň údaj</v>
      </c>
      <c r="L17" s="34"/>
    </row>
    <row r="18" spans="2:12" s="1" customFormat="1" ht="18" customHeight="1">
      <c r="B18" s="34"/>
      <c r="E18" s="318" t="str">
        <f>'Rekapitulace stavby'!E14</f>
        <v>Vyplň údaj</v>
      </c>
      <c r="F18" s="298"/>
      <c r="G18" s="298"/>
      <c r="H18" s="298"/>
      <c r="I18" s="28" t="s">
        <v>37</v>
      </c>
      <c r="J18" s="29" t="str">
        <f>'Rekapitulace stavby'!AN14</f>
        <v>Vyplň údaj</v>
      </c>
      <c r="L18" s="34"/>
    </row>
    <row r="19" spans="2:12" s="1" customFormat="1" ht="6.95" customHeight="1">
      <c r="B19" s="34"/>
      <c r="L19" s="34"/>
    </row>
    <row r="20" spans="2:12" s="1" customFormat="1" ht="12" customHeight="1">
      <c r="B20" s="34"/>
      <c r="D20" s="28" t="s">
        <v>40</v>
      </c>
      <c r="I20" s="28" t="s">
        <v>34</v>
      </c>
      <c r="J20" s="26" t="s">
        <v>41</v>
      </c>
      <c r="L20" s="34"/>
    </row>
    <row r="21" spans="2:12" s="1" customFormat="1" ht="18" customHeight="1">
      <c r="B21" s="34"/>
      <c r="E21" s="26" t="s">
        <v>42</v>
      </c>
      <c r="I21" s="28" t="s">
        <v>37</v>
      </c>
      <c r="J21" s="26" t="s">
        <v>3</v>
      </c>
      <c r="L21" s="34"/>
    </row>
    <row r="22" spans="2:12" s="1" customFormat="1" ht="6.95" customHeight="1">
      <c r="B22" s="34"/>
      <c r="L22" s="34"/>
    </row>
    <row r="23" spans="2:12" s="1" customFormat="1" ht="12" customHeight="1">
      <c r="B23" s="34"/>
      <c r="D23" s="28" t="s">
        <v>43</v>
      </c>
      <c r="I23" s="28" t="s">
        <v>34</v>
      </c>
      <c r="J23" s="26" t="str">
        <f>IF('Rekapitulace stavby'!AN19="","",'Rekapitulace stavby'!AN19)</f>
        <v/>
      </c>
      <c r="L23" s="34"/>
    </row>
    <row r="24" spans="2:12" s="1" customFormat="1" ht="18" customHeight="1">
      <c r="B24" s="34"/>
      <c r="E24" s="26" t="str">
        <f>IF('Rekapitulace stavby'!E20="","",'Rekapitulace stavby'!E20)</f>
        <v xml:space="preserve"> </v>
      </c>
      <c r="I24" s="28" t="s">
        <v>37</v>
      </c>
      <c r="J24" s="26" t="str">
        <f>IF('Rekapitulace stavby'!AN20="","",'Rekapitulace stavby'!AN20)</f>
        <v/>
      </c>
      <c r="L24" s="34"/>
    </row>
    <row r="25" spans="2:12" s="1" customFormat="1" ht="6.95" customHeight="1">
      <c r="B25" s="34"/>
      <c r="L25" s="34"/>
    </row>
    <row r="26" spans="2:12" s="1" customFormat="1" ht="12" customHeight="1">
      <c r="B26" s="34"/>
      <c r="D26" s="28" t="s">
        <v>45</v>
      </c>
      <c r="L26" s="34"/>
    </row>
    <row r="27" spans="2:12" s="7" customFormat="1" ht="16.5" customHeight="1">
      <c r="B27" s="88"/>
      <c r="E27" s="303" t="s">
        <v>190</v>
      </c>
      <c r="F27" s="303"/>
      <c r="G27" s="303"/>
      <c r="H27" s="303"/>
      <c r="L27" s="88"/>
    </row>
    <row r="28" spans="2:12" s="1" customFormat="1" ht="6.95" customHeight="1">
      <c r="B28" s="34"/>
      <c r="L28" s="34"/>
    </row>
    <row r="29" spans="2:12" s="1" customFormat="1" ht="6.95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89" t="s">
        <v>47</v>
      </c>
      <c r="J30" s="65">
        <f>ROUND(J89, 2)</f>
        <v>0</v>
      </c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5" customHeight="1">
      <c r="B32" s="34"/>
      <c r="F32" s="37" t="s">
        <v>49</v>
      </c>
      <c r="I32" s="37" t="s">
        <v>48</v>
      </c>
      <c r="J32" s="37" t="s">
        <v>50</v>
      </c>
      <c r="L32" s="34"/>
    </row>
    <row r="33" spans="2:12" s="1" customFormat="1" ht="14.45" customHeight="1">
      <c r="B33" s="34"/>
      <c r="D33" s="54" t="s">
        <v>51</v>
      </c>
      <c r="E33" s="28" t="s">
        <v>52</v>
      </c>
      <c r="F33" s="90">
        <f>ROUND((SUM(BE89:BE428)),  2)</f>
        <v>0</v>
      </c>
      <c r="I33" s="91">
        <v>0.21</v>
      </c>
      <c r="J33" s="90">
        <f>ROUND(((SUM(BE89:BE428))*I33),  2)</f>
        <v>0</v>
      </c>
      <c r="L33" s="34"/>
    </row>
    <row r="34" spans="2:12" s="1" customFormat="1" ht="14.45" customHeight="1">
      <c r="B34" s="34"/>
      <c r="E34" s="28" t="s">
        <v>53</v>
      </c>
      <c r="F34" s="90">
        <f>ROUND((SUM(BF89:BF428)),  2)</f>
        <v>0</v>
      </c>
      <c r="I34" s="91">
        <v>0.12</v>
      </c>
      <c r="J34" s="90">
        <f>ROUND(((SUM(BF89:BF428))*I34),  2)</f>
        <v>0</v>
      </c>
      <c r="L34" s="34"/>
    </row>
    <row r="35" spans="2:12" s="1" customFormat="1" ht="14.45" hidden="1" customHeight="1">
      <c r="B35" s="34"/>
      <c r="E35" s="28" t="s">
        <v>54</v>
      </c>
      <c r="F35" s="90">
        <f>ROUND((SUM(BG89:BG428)),  2)</f>
        <v>0</v>
      </c>
      <c r="I35" s="91">
        <v>0.21</v>
      </c>
      <c r="J35" s="90">
        <f>0</f>
        <v>0</v>
      </c>
      <c r="L35" s="34"/>
    </row>
    <row r="36" spans="2:12" s="1" customFormat="1" ht="14.45" hidden="1" customHeight="1">
      <c r="B36" s="34"/>
      <c r="E36" s="28" t="s">
        <v>55</v>
      </c>
      <c r="F36" s="90">
        <f>ROUND((SUM(BH89:BH428)),  2)</f>
        <v>0</v>
      </c>
      <c r="I36" s="91">
        <v>0.12</v>
      </c>
      <c r="J36" s="90">
        <f>0</f>
        <v>0</v>
      </c>
      <c r="L36" s="34"/>
    </row>
    <row r="37" spans="2:12" s="1" customFormat="1" ht="14.45" hidden="1" customHeight="1">
      <c r="B37" s="34"/>
      <c r="E37" s="28" t="s">
        <v>56</v>
      </c>
      <c r="F37" s="90">
        <f>ROUND((SUM(BI89:BI428)),  2)</f>
        <v>0</v>
      </c>
      <c r="I37" s="91">
        <v>0</v>
      </c>
      <c r="J37" s="90">
        <f>0</f>
        <v>0</v>
      </c>
      <c r="L37" s="34"/>
    </row>
    <row r="38" spans="2:12" s="1" customFormat="1" ht="6.95" customHeight="1">
      <c r="B38" s="34"/>
      <c r="L38" s="34"/>
    </row>
    <row r="39" spans="2:12" s="1" customFormat="1" ht="25.35" customHeight="1">
      <c r="B39" s="34"/>
      <c r="C39" s="92"/>
      <c r="D39" s="93" t="s">
        <v>57</v>
      </c>
      <c r="E39" s="56"/>
      <c r="F39" s="56"/>
      <c r="G39" s="94" t="s">
        <v>58</v>
      </c>
      <c r="H39" s="95" t="s">
        <v>59</v>
      </c>
      <c r="I39" s="56"/>
      <c r="J39" s="96">
        <f>SUM(J30:J37)</f>
        <v>0</v>
      </c>
      <c r="K39" s="97"/>
      <c r="L39" s="34"/>
    </row>
    <row r="40" spans="2:12" s="1" customFormat="1" ht="14.45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5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5" customHeight="1">
      <c r="B45" s="34"/>
      <c r="C45" s="22" t="s">
        <v>107</v>
      </c>
      <c r="L45" s="34"/>
    </row>
    <row r="46" spans="2:12" s="1" customFormat="1" ht="6.95" customHeight="1">
      <c r="B46" s="34"/>
      <c r="L46" s="34"/>
    </row>
    <row r="47" spans="2:12" s="1" customFormat="1" ht="12" customHeight="1">
      <c r="B47" s="34"/>
      <c r="C47" s="28" t="s">
        <v>17</v>
      </c>
      <c r="L47" s="34"/>
    </row>
    <row r="48" spans="2:12" s="1" customFormat="1" ht="16.5" customHeight="1">
      <c r="B48" s="34"/>
      <c r="E48" s="315" t="str">
        <f>E7</f>
        <v>Parkovací stání a chodník při ZŠ Čkyně</v>
      </c>
      <c r="F48" s="316"/>
      <c r="G48" s="316"/>
      <c r="H48" s="316"/>
      <c r="L48" s="34"/>
    </row>
    <row r="49" spans="2:47" s="1" customFormat="1" ht="12" customHeight="1">
      <c r="B49" s="34"/>
      <c r="C49" s="28" t="s">
        <v>104</v>
      </c>
      <c r="L49" s="34"/>
    </row>
    <row r="50" spans="2:47" s="1" customFormat="1" ht="16.5" customHeight="1">
      <c r="B50" s="34"/>
      <c r="E50" s="277" t="str">
        <f>E9</f>
        <v>SO 101 - Parkovací stání</v>
      </c>
      <c r="F50" s="317"/>
      <c r="G50" s="317"/>
      <c r="H50" s="317"/>
      <c r="L50" s="34"/>
    </row>
    <row r="51" spans="2:47" s="1" customFormat="1" ht="6.95" customHeight="1">
      <c r="B51" s="34"/>
      <c r="L51" s="34"/>
    </row>
    <row r="52" spans="2:47" s="1" customFormat="1" ht="12" customHeight="1">
      <c r="B52" s="34"/>
      <c r="C52" s="28" t="s">
        <v>25</v>
      </c>
      <c r="F52" s="26" t="str">
        <f>F12</f>
        <v>Čkyně</v>
      </c>
      <c r="I52" s="28" t="s">
        <v>27</v>
      </c>
      <c r="J52" s="51" t="str">
        <f>IF(J12="","",J12)</f>
        <v>6. 10. 2025</v>
      </c>
      <c r="L52" s="34"/>
    </row>
    <row r="53" spans="2:47" s="1" customFormat="1" ht="6.95" customHeight="1">
      <c r="B53" s="34"/>
      <c r="L53" s="34"/>
    </row>
    <row r="54" spans="2:47" s="1" customFormat="1" ht="40.15" customHeight="1">
      <c r="B54" s="34"/>
      <c r="C54" s="28" t="s">
        <v>33</v>
      </c>
      <c r="F54" s="26" t="str">
        <f>E15</f>
        <v xml:space="preserve">Obec Čkyně, Čkyně 2, 38481 Čkyně </v>
      </c>
      <c r="I54" s="28" t="s">
        <v>40</v>
      </c>
      <c r="J54" s="32" t="str">
        <f>E21</f>
        <v>Ing. Jiří Kaška, Plešivec 354, Český Krumlov</v>
      </c>
      <c r="L54" s="34"/>
    </row>
    <row r="55" spans="2:47" s="1" customFormat="1" ht="15.2" customHeight="1">
      <c r="B55" s="34"/>
      <c r="C55" s="28" t="s">
        <v>38</v>
      </c>
      <c r="F55" s="26" t="str">
        <f>IF(E18="","",E18)</f>
        <v>Vyplň údaj</v>
      </c>
      <c r="I55" s="28" t="s">
        <v>43</v>
      </c>
      <c r="J55" s="32" t="str">
        <f>E24</f>
        <v xml:space="preserve"> 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98" t="s">
        <v>108</v>
      </c>
      <c r="D57" s="92"/>
      <c r="E57" s="92"/>
      <c r="F57" s="92"/>
      <c r="G57" s="92"/>
      <c r="H57" s="92"/>
      <c r="I57" s="92"/>
      <c r="J57" s="99" t="s">
        <v>109</v>
      </c>
      <c r="K57" s="92"/>
      <c r="L57" s="34"/>
    </row>
    <row r="58" spans="2:47" s="1" customFormat="1" ht="10.35" customHeight="1">
      <c r="B58" s="34"/>
      <c r="L58" s="34"/>
    </row>
    <row r="59" spans="2:47" s="1" customFormat="1" ht="22.9" customHeight="1">
      <c r="B59" s="34"/>
      <c r="C59" s="100" t="s">
        <v>79</v>
      </c>
      <c r="J59" s="65">
        <f>J89</f>
        <v>0</v>
      </c>
      <c r="L59" s="34"/>
      <c r="AU59" s="18" t="s">
        <v>110</v>
      </c>
    </row>
    <row r="60" spans="2:47" s="8" customFormat="1" ht="24.95" customHeight="1">
      <c r="B60" s="101"/>
      <c r="D60" s="102" t="s">
        <v>191</v>
      </c>
      <c r="E60" s="103"/>
      <c r="F60" s="103"/>
      <c r="G60" s="103"/>
      <c r="H60" s="103"/>
      <c r="I60" s="103"/>
      <c r="J60" s="104">
        <f>J90</f>
        <v>0</v>
      </c>
      <c r="L60" s="101"/>
    </row>
    <row r="61" spans="2:47" s="9" customFormat="1" ht="19.899999999999999" customHeight="1">
      <c r="B61" s="105"/>
      <c r="D61" s="106" t="s">
        <v>112</v>
      </c>
      <c r="E61" s="107"/>
      <c r="F61" s="107"/>
      <c r="G61" s="107"/>
      <c r="H61" s="107"/>
      <c r="I61" s="107"/>
      <c r="J61" s="108">
        <f>J91</f>
        <v>0</v>
      </c>
      <c r="L61" s="105"/>
    </row>
    <row r="62" spans="2:47" s="9" customFormat="1" ht="19.899999999999999" customHeight="1">
      <c r="B62" s="105"/>
      <c r="D62" s="106" t="s">
        <v>192</v>
      </c>
      <c r="E62" s="107"/>
      <c r="F62" s="107"/>
      <c r="G62" s="107"/>
      <c r="H62" s="107"/>
      <c r="I62" s="107"/>
      <c r="J62" s="108">
        <f>J220</f>
        <v>0</v>
      </c>
      <c r="L62" s="105"/>
    </row>
    <row r="63" spans="2:47" s="9" customFormat="1" ht="19.899999999999999" customHeight="1">
      <c r="B63" s="105"/>
      <c r="D63" s="106" t="s">
        <v>193</v>
      </c>
      <c r="E63" s="107"/>
      <c r="F63" s="107"/>
      <c r="G63" s="107"/>
      <c r="H63" s="107"/>
      <c r="I63" s="107"/>
      <c r="J63" s="108">
        <f>J227</f>
        <v>0</v>
      </c>
      <c r="L63" s="105"/>
    </row>
    <row r="64" spans="2:47" s="9" customFormat="1" ht="19.899999999999999" customHeight="1">
      <c r="B64" s="105"/>
      <c r="D64" s="106" t="s">
        <v>194</v>
      </c>
      <c r="E64" s="107"/>
      <c r="F64" s="107"/>
      <c r="G64" s="107"/>
      <c r="H64" s="107"/>
      <c r="I64" s="107"/>
      <c r="J64" s="108">
        <f>J232</f>
        <v>0</v>
      </c>
      <c r="L64" s="105"/>
    </row>
    <row r="65" spans="2:12" s="9" customFormat="1" ht="19.899999999999999" customHeight="1">
      <c r="B65" s="105"/>
      <c r="D65" s="106" t="s">
        <v>195</v>
      </c>
      <c r="E65" s="107"/>
      <c r="F65" s="107"/>
      <c r="G65" s="107"/>
      <c r="H65" s="107"/>
      <c r="I65" s="107"/>
      <c r="J65" s="108">
        <f>J242</f>
        <v>0</v>
      </c>
      <c r="L65" s="105"/>
    </row>
    <row r="66" spans="2:12" s="9" customFormat="1" ht="19.899999999999999" customHeight="1">
      <c r="B66" s="105"/>
      <c r="D66" s="106" t="s">
        <v>196</v>
      </c>
      <c r="E66" s="107"/>
      <c r="F66" s="107"/>
      <c r="G66" s="107"/>
      <c r="H66" s="107"/>
      <c r="I66" s="107"/>
      <c r="J66" s="108">
        <f>J276</f>
        <v>0</v>
      </c>
      <c r="L66" s="105"/>
    </row>
    <row r="67" spans="2:12" s="9" customFormat="1" ht="19.899999999999999" customHeight="1">
      <c r="B67" s="105"/>
      <c r="D67" s="106" t="s">
        <v>197</v>
      </c>
      <c r="E67" s="107"/>
      <c r="F67" s="107"/>
      <c r="G67" s="107"/>
      <c r="H67" s="107"/>
      <c r="I67" s="107"/>
      <c r="J67" s="108">
        <f>J308</f>
        <v>0</v>
      </c>
      <c r="L67" s="105"/>
    </row>
    <row r="68" spans="2:12" s="9" customFormat="1" ht="19.899999999999999" customHeight="1">
      <c r="B68" s="105"/>
      <c r="D68" s="106" t="s">
        <v>198</v>
      </c>
      <c r="E68" s="107"/>
      <c r="F68" s="107"/>
      <c r="G68" s="107"/>
      <c r="H68" s="107"/>
      <c r="I68" s="107"/>
      <c r="J68" s="108">
        <f>J388</f>
        <v>0</v>
      </c>
      <c r="L68" s="105"/>
    </row>
    <row r="69" spans="2:12" s="9" customFormat="1" ht="19.899999999999999" customHeight="1">
      <c r="B69" s="105"/>
      <c r="D69" s="106" t="s">
        <v>199</v>
      </c>
      <c r="E69" s="107"/>
      <c r="F69" s="107"/>
      <c r="G69" s="107"/>
      <c r="H69" s="107"/>
      <c r="I69" s="107"/>
      <c r="J69" s="108">
        <f>J426</f>
        <v>0</v>
      </c>
      <c r="L69" s="105"/>
    </row>
    <row r="70" spans="2:12" s="1" customFormat="1" ht="21.75" customHeight="1">
      <c r="B70" s="34"/>
      <c r="L70" s="34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4"/>
    </row>
    <row r="75" spans="2:12" s="1" customFormat="1" ht="6.95" customHeight="1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34"/>
    </row>
    <row r="76" spans="2:12" s="1" customFormat="1" ht="24.95" customHeight="1">
      <c r="B76" s="34"/>
      <c r="C76" s="22" t="s">
        <v>113</v>
      </c>
      <c r="L76" s="34"/>
    </row>
    <row r="77" spans="2:12" s="1" customFormat="1" ht="6.95" customHeight="1">
      <c r="B77" s="34"/>
      <c r="L77" s="34"/>
    </row>
    <row r="78" spans="2:12" s="1" customFormat="1" ht="12" customHeight="1">
      <c r="B78" s="34"/>
      <c r="C78" s="28" t="s">
        <v>17</v>
      </c>
      <c r="L78" s="34"/>
    </row>
    <row r="79" spans="2:12" s="1" customFormat="1" ht="16.5" customHeight="1">
      <c r="B79" s="34"/>
      <c r="E79" s="315" t="str">
        <f>E7</f>
        <v>Parkovací stání a chodník při ZŠ Čkyně</v>
      </c>
      <c r="F79" s="316"/>
      <c r="G79" s="316"/>
      <c r="H79" s="316"/>
      <c r="L79" s="34"/>
    </row>
    <row r="80" spans="2:12" s="1" customFormat="1" ht="12" customHeight="1">
      <c r="B80" s="34"/>
      <c r="C80" s="28" t="s">
        <v>104</v>
      </c>
      <c r="L80" s="34"/>
    </row>
    <row r="81" spans="2:65" s="1" customFormat="1" ht="16.5" customHeight="1">
      <c r="B81" s="34"/>
      <c r="E81" s="277" t="str">
        <f>E9</f>
        <v>SO 101 - Parkovací stání</v>
      </c>
      <c r="F81" s="317"/>
      <c r="G81" s="317"/>
      <c r="H81" s="317"/>
      <c r="L81" s="34"/>
    </row>
    <row r="82" spans="2:65" s="1" customFormat="1" ht="6.95" customHeight="1">
      <c r="B82" s="34"/>
      <c r="L82" s="34"/>
    </row>
    <row r="83" spans="2:65" s="1" customFormat="1" ht="12" customHeight="1">
      <c r="B83" s="34"/>
      <c r="C83" s="28" t="s">
        <v>25</v>
      </c>
      <c r="F83" s="26" t="str">
        <f>F12</f>
        <v>Čkyně</v>
      </c>
      <c r="I83" s="28" t="s">
        <v>27</v>
      </c>
      <c r="J83" s="51" t="str">
        <f>IF(J12="","",J12)</f>
        <v>6. 10. 2025</v>
      </c>
      <c r="L83" s="34"/>
    </row>
    <row r="84" spans="2:65" s="1" customFormat="1" ht="6.95" customHeight="1">
      <c r="B84" s="34"/>
      <c r="L84" s="34"/>
    </row>
    <row r="85" spans="2:65" s="1" customFormat="1" ht="40.15" customHeight="1">
      <c r="B85" s="34"/>
      <c r="C85" s="28" t="s">
        <v>33</v>
      </c>
      <c r="F85" s="26" t="str">
        <f>E15</f>
        <v xml:space="preserve">Obec Čkyně, Čkyně 2, 38481 Čkyně </v>
      </c>
      <c r="I85" s="28" t="s">
        <v>40</v>
      </c>
      <c r="J85" s="32" t="str">
        <f>E21</f>
        <v>Ing. Jiří Kaška, Plešivec 354, Český Krumlov</v>
      </c>
      <c r="L85" s="34"/>
    </row>
    <row r="86" spans="2:65" s="1" customFormat="1" ht="15.2" customHeight="1">
      <c r="B86" s="34"/>
      <c r="C86" s="28" t="s">
        <v>38</v>
      </c>
      <c r="F86" s="26" t="str">
        <f>IF(E18="","",E18)</f>
        <v>Vyplň údaj</v>
      </c>
      <c r="I86" s="28" t="s">
        <v>43</v>
      </c>
      <c r="J86" s="32" t="str">
        <f>E24</f>
        <v xml:space="preserve"> </v>
      </c>
      <c r="L86" s="34"/>
    </row>
    <row r="87" spans="2:65" s="1" customFormat="1" ht="10.35" customHeight="1">
      <c r="B87" s="34"/>
      <c r="L87" s="34"/>
    </row>
    <row r="88" spans="2:65" s="10" customFormat="1" ht="29.25" customHeight="1">
      <c r="B88" s="109"/>
      <c r="C88" s="110" t="s">
        <v>114</v>
      </c>
      <c r="D88" s="111" t="s">
        <v>66</v>
      </c>
      <c r="E88" s="111" t="s">
        <v>62</v>
      </c>
      <c r="F88" s="111" t="s">
        <v>63</v>
      </c>
      <c r="G88" s="111" t="s">
        <v>115</v>
      </c>
      <c r="H88" s="111" t="s">
        <v>116</v>
      </c>
      <c r="I88" s="111" t="s">
        <v>117</v>
      </c>
      <c r="J88" s="111" t="s">
        <v>109</v>
      </c>
      <c r="K88" s="112" t="s">
        <v>118</v>
      </c>
      <c r="L88" s="109"/>
      <c r="M88" s="58" t="s">
        <v>3</v>
      </c>
      <c r="N88" s="59" t="s">
        <v>51</v>
      </c>
      <c r="O88" s="59" t="s">
        <v>119</v>
      </c>
      <c r="P88" s="59" t="s">
        <v>120</v>
      </c>
      <c r="Q88" s="59" t="s">
        <v>121</v>
      </c>
      <c r="R88" s="59" t="s">
        <v>122</v>
      </c>
      <c r="S88" s="59" t="s">
        <v>123</v>
      </c>
      <c r="T88" s="60" t="s">
        <v>124</v>
      </c>
    </row>
    <row r="89" spans="2:65" s="1" customFormat="1" ht="22.9" customHeight="1">
      <c r="B89" s="34"/>
      <c r="C89" s="63" t="s">
        <v>125</v>
      </c>
      <c r="J89" s="113">
        <f>BK89</f>
        <v>0</v>
      </c>
      <c r="L89" s="34"/>
      <c r="M89" s="61"/>
      <c r="N89" s="52"/>
      <c r="O89" s="52"/>
      <c r="P89" s="114">
        <f>P90</f>
        <v>0</v>
      </c>
      <c r="Q89" s="52"/>
      <c r="R89" s="114">
        <f>R90</f>
        <v>140.62089309999999</v>
      </c>
      <c r="S89" s="52"/>
      <c r="T89" s="115">
        <f>T90</f>
        <v>39.958799999999997</v>
      </c>
      <c r="AT89" s="18" t="s">
        <v>80</v>
      </c>
      <c r="AU89" s="18" t="s">
        <v>110</v>
      </c>
      <c r="BK89" s="116">
        <f>BK90</f>
        <v>0</v>
      </c>
    </row>
    <row r="90" spans="2:65" s="11" customFormat="1" ht="25.9" customHeight="1">
      <c r="B90" s="117"/>
      <c r="D90" s="118" t="s">
        <v>80</v>
      </c>
      <c r="E90" s="119" t="s">
        <v>81</v>
      </c>
      <c r="F90" s="119" t="s">
        <v>92</v>
      </c>
      <c r="I90" s="120"/>
      <c r="J90" s="121">
        <f>BK90</f>
        <v>0</v>
      </c>
      <c r="L90" s="117"/>
      <c r="M90" s="122"/>
      <c r="P90" s="123">
        <f>P91+P220+P227+P232+P242+P276+P308+P388+P426</f>
        <v>0</v>
      </c>
      <c r="R90" s="123">
        <f>R91+R220+R227+R232+R242+R276+R308+R388+R426</f>
        <v>140.62089309999999</v>
      </c>
      <c r="T90" s="124">
        <f>T91+T220+T227+T232+T242+T276+T308+T388+T426</f>
        <v>39.958799999999997</v>
      </c>
      <c r="AR90" s="118" t="s">
        <v>24</v>
      </c>
      <c r="AT90" s="125" t="s">
        <v>80</v>
      </c>
      <c r="AU90" s="125" t="s">
        <v>81</v>
      </c>
      <c r="AY90" s="118" t="s">
        <v>127</v>
      </c>
      <c r="BK90" s="126">
        <f>BK91+BK220+BK227+BK232+BK242+BK276+BK308+BK388+BK426</f>
        <v>0</v>
      </c>
    </row>
    <row r="91" spans="2:65" s="11" customFormat="1" ht="22.9" customHeight="1">
      <c r="B91" s="117"/>
      <c r="D91" s="118" t="s">
        <v>80</v>
      </c>
      <c r="E91" s="127" t="s">
        <v>24</v>
      </c>
      <c r="F91" s="127" t="s">
        <v>128</v>
      </c>
      <c r="I91" s="120"/>
      <c r="J91" s="128">
        <f>BK91</f>
        <v>0</v>
      </c>
      <c r="L91" s="117"/>
      <c r="M91" s="122"/>
      <c r="P91" s="123">
        <f>SUM(P92:P219)</f>
        <v>0</v>
      </c>
      <c r="R91" s="123">
        <f>SUM(R92:R219)</f>
        <v>1.1844E-2</v>
      </c>
      <c r="T91" s="124">
        <f>SUM(T92:T219)</f>
        <v>39.876799999999996</v>
      </c>
      <c r="AR91" s="118" t="s">
        <v>24</v>
      </c>
      <c r="AT91" s="125" t="s">
        <v>80</v>
      </c>
      <c r="AU91" s="125" t="s">
        <v>24</v>
      </c>
      <c r="AY91" s="118" t="s">
        <v>127</v>
      </c>
      <c r="BK91" s="126">
        <f>SUM(BK92:BK219)</f>
        <v>0</v>
      </c>
    </row>
    <row r="92" spans="2:65" s="1" customFormat="1" ht="37.9" customHeight="1">
      <c r="B92" s="129"/>
      <c r="C92" s="130" t="s">
        <v>24</v>
      </c>
      <c r="D92" s="130" t="s">
        <v>129</v>
      </c>
      <c r="E92" s="131" t="s">
        <v>200</v>
      </c>
      <c r="F92" s="132" t="s">
        <v>201</v>
      </c>
      <c r="G92" s="133" t="s">
        <v>132</v>
      </c>
      <c r="H92" s="134">
        <v>42</v>
      </c>
      <c r="I92" s="135"/>
      <c r="J92" s="136">
        <f>ROUND(I92*H92,2)</f>
        <v>0</v>
      </c>
      <c r="K92" s="132" t="s">
        <v>133</v>
      </c>
      <c r="L92" s="34"/>
      <c r="M92" s="137" t="s">
        <v>3</v>
      </c>
      <c r="N92" s="138" t="s">
        <v>52</v>
      </c>
      <c r="P92" s="139">
        <f>O92*H92</f>
        <v>0</v>
      </c>
      <c r="Q92" s="139">
        <v>0</v>
      </c>
      <c r="R92" s="139">
        <f>Q92*H92</f>
        <v>0</v>
      </c>
      <c r="S92" s="139">
        <v>0.26</v>
      </c>
      <c r="T92" s="140">
        <f>S92*H92</f>
        <v>10.92</v>
      </c>
      <c r="AR92" s="141" t="s">
        <v>134</v>
      </c>
      <c r="AT92" s="141" t="s">
        <v>129</v>
      </c>
      <c r="AU92" s="141" t="s">
        <v>90</v>
      </c>
      <c r="AY92" s="18" t="s">
        <v>127</v>
      </c>
      <c r="BE92" s="142">
        <f>IF(N92="základní",J92,0)</f>
        <v>0</v>
      </c>
      <c r="BF92" s="142">
        <f>IF(N92="snížená",J92,0)</f>
        <v>0</v>
      </c>
      <c r="BG92" s="142">
        <f>IF(N92="zákl. přenesená",J92,0)</f>
        <v>0</v>
      </c>
      <c r="BH92" s="142">
        <f>IF(N92="sníž. přenesená",J92,0)</f>
        <v>0</v>
      </c>
      <c r="BI92" s="142">
        <f>IF(N92="nulová",J92,0)</f>
        <v>0</v>
      </c>
      <c r="BJ92" s="18" t="s">
        <v>24</v>
      </c>
      <c r="BK92" s="142">
        <f>ROUND(I92*H92,2)</f>
        <v>0</v>
      </c>
      <c r="BL92" s="18" t="s">
        <v>134</v>
      </c>
      <c r="BM92" s="141" t="s">
        <v>202</v>
      </c>
    </row>
    <row r="93" spans="2:65" s="1" customFormat="1" ht="11.25">
      <c r="B93" s="34"/>
      <c r="D93" s="143" t="s">
        <v>136</v>
      </c>
      <c r="F93" s="144" t="s">
        <v>203</v>
      </c>
      <c r="I93" s="145"/>
      <c r="L93" s="34"/>
      <c r="M93" s="146"/>
      <c r="T93" s="55"/>
      <c r="AT93" s="18" t="s">
        <v>136</v>
      </c>
      <c r="AU93" s="18" t="s">
        <v>90</v>
      </c>
    </row>
    <row r="94" spans="2:65" s="12" customFormat="1" ht="11.25">
      <c r="B94" s="147"/>
      <c r="D94" s="148" t="s">
        <v>138</v>
      </c>
      <c r="E94" s="149" t="s">
        <v>3</v>
      </c>
      <c r="F94" s="150" t="s">
        <v>204</v>
      </c>
      <c r="H94" s="151">
        <v>42</v>
      </c>
      <c r="I94" s="152"/>
      <c r="L94" s="147"/>
      <c r="M94" s="153"/>
      <c r="T94" s="154"/>
      <c r="AT94" s="149" t="s">
        <v>138</v>
      </c>
      <c r="AU94" s="149" t="s">
        <v>90</v>
      </c>
      <c r="AV94" s="12" t="s">
        <v>90</v>
      </c>
      <c r="AW94" s="12" t="s">
        <v>140</v>
      </c>
      <c r="AX94" s="12" t="s">
        <v>81</v>
      </c>
      <c r="AY94" s="149" t="s">
        <v>127</v>
      </c>
    </row>
    <row r="95" spans="2:65" s="13" customFormat="1" ht="11.25">
      <c r="B95" s="155"/>
      <c r="D95" s="148" t="s">
        <v>138</v>
      </c>
      <c r="E95" s="156" t="s">
        <v>3</v>
      </c>
      <c r="F95" s="157" t="s">
        <v>141</v>
      </c>
      <c r="H95" s="158">
        <v>42</v>
      </c>
      <c r="I95" s="159"/>
      <c r="L95" s="155"/>
      <c r="M95" s="160"/>
      <c r="T95" s="161"/>
      <c r="AT95" s="156" t="s">
        <v>138</v>
      </c>
      <c r="AU95" s="156" t="s">
        <v>90</v>
      </c>
      <c r="AV95" s="13" t="s">
        <v>134</v>
      </c>
      <c r="AW95" s="13" t="s">
        <v>140</v>
      </c>
      <c r="AX95" s="13" t="s">
        <v>24</v>
      </c>
      <c r="AY95" s="156" t="s">
        <v>127</v>
      </c>
    </row>
    <row r="96" spans="2:65" s="1" customFormat="1" ht="37.9" customHeight="1">
      <c r="B96" s="129"/>
      <c r="C96" s="130" t="s">
        <v>90</v>
      </c>
      <c r="D96" s="130" t="s">
        <v>129</v>
      </c>
      <c r="E96" s="131" t="s">
        <v>205</v>
      </c>
      <c r="F96" s="132" t="s">
        <v>206</v>
      </c>
      <c r="G96" s="133" t="s">
        <v>132</v>
      </c>
      <c r="H96" s="134">
        <v>42</v>
      </c>
      <c r="I96" s="135"/>
      <c r="J96" s="136">
        <f>ROUND(I96*H96,2)</f>
        <v>0</v>
      </c>
      <c r="K96" s="132" t="s">
        <v>133</v>
      </c>
      <c r="L96" s="34"/>
      <c r="M96" s="137" t="s">
        <v>3</v>
      </c>
      <c r="N96" s="138" t="s">
        <v>52</v>
      </c>
      <c r="P96" s="139">
        <f>O96*H96</f>
        <v>0</v>
      </c>
      <c r="Q96" s="139">
        <v>0</v>
      </c>
      <c r="R96" s="139">
        <f>Q96*H96</f>
        <v>0</v>
      </c>
      <c r="S96" s="139">
        <v>0.28999999999999998</v>
      </c>
      <c r="T96" s="140">
        <f>S96*H96</f>
        <v>12.18</v>
      </c>
      <c r="AR96" s="141" t="s">
        <v>134</v>
      </c>
      <c r="AT96" s="141" t="s">
        <v>129</v>
      </c>
      <c r="AU96" s="141" t="s">
        <v>90</v>
      </c>
      <c r="AY96" s="18" t="s">
        <v>127</v>
      </c>
      <c r="BE96" s="142">
        <f>IF(N96="základní",J96,0)</f>
        <v>0</v>
      </c>
      <c r="BF96" s="142">
        <f>IF(N96="snížená",J96,0)</f>
        <v>0</v>
      </c>
      <c r="BG96" s="142">
        <f>IF(N96="zákl. přenesená",J96,0)</f>
        <v>0</v>
      </c>
      <c r="BH96" s="142">
        <f>IF(N96="sníž. přenesená",J96,0)</f>
        <v>0</v>
      </c>
      <c r="BI96" s="142">
        <f>IF(N96="nulová",J96,0)</f>
        <v>0</v>
      </c>
      <c r="BJ96" s="18" t="s">
        <v>24</v>
      </c>
      <c r="BK96" s="142">
        <f>ROUND(I96*H96,2)</f>
        <v>0</v>
      </c>
      <c r="BL96" s="18" t="s">
        <v>134</v>
      </c>
      <c r="BM96" s="141" t="s">
        <v>207</v>
      </c>
    </row>
    <row r="97" spans="2:65" s="1" customFormat="1" ht="11.25">
      <c r="B97" s="34"/>
      <c r="D97" s="143" t="s">
        <v>136</v>
      </c>
      <c r="F97" s="144" t="s">
        <v>208</v>
      </c>
      <c r="I97" s="145"/>
      <c r="L97" s="34"/>
      <c r="M97" s="146"/>
      <c r="T97" s="55"/>
      <c r="AT97" s="18" t="s">
        <v>136</v>
      </c>
      <c r="AU97" s="18" t="s">
        <v>90</v>
      </c>
    </row>
    <row r="98" spans="2:65" s="12" customFormat="1" ht="11.25">
      <c r="B98" s="147"/>
      <c r="D98" s="148" t="s">
        <v>138</v>
      </c>
      <c r="E98" s="149" t="s">
        <v>3</v>
      </c>
      <c r="F98" s="150" t="s">
        <v>209</v>
      </c>
      <c r="H98" s="151">
        <v>42</v>
      </c>
      <c r="I98" s="152"/>
      <c r="L98" s="147"/>
      <c r="M98" s="153"/>
      <c r="T98" s="154"/>
      <c r="AT98" s="149" t="s">
        <v>138</v>
      </c>
      <c r="AU98" s="149" t="s">
        <v>90</v>
      </c>
      <c r="AV98" s="12" t="s">
        <v>90</v>
      </c>
      <c r="AW98" s="12" t="s">
        <v>140</v>
      </c>
      <c r="AX98" s="12" t="s">
        <v>81</v>
      </c>
      <c r="AY98" s="149" t="s">
        <v>127</v>
      </c>
    </row>
    <row r="99" spans="2:65" s="13" customFormat="1" ht="11.25">
      <c r="B99" s="155"/>
      <c r="D99" s="148" t="s">
        <v>138</v>
      </c>
      <c r="E99" s="156" t="s">
        <v>3</v>
      </c>
      <c r="F99" s="157" t="s">
        <v>141</v>
      </c>
      <c r="H99" s="158">
        <v>42</v>
      </c>
      <c r="I99" s="159"/>
      <c r="L99" s="155"/>
      <c r="M99" s="160"/>
      <c r="T99" s="161"/>
      <c r="AT99" s="156" t="s">
        <v>138</v>
      </c>
      <c r="AU99" s="156" t="s">
        <v>90</v>
      </c>
      <c r="AV99" s="13" t="s">
        <v>134</v>
      </c>
      <c r="AW99" s="13" t="s">
        <v>140</v>
      </c>
      <c r="AX99" s="13" t="s">
        <v>24</v>
      </c>
      <c r="AY99" s="156" t="s">
        <v>127</v>
      </c>
    </row>
    <row r="100" spans="2:65" s="1" customFormat="1" ht="33" customHeight="1">
      <c r="B100" s="129"/>
      <c r="C100" s="130" t="s">
        <v>148</v>
      </c>
      <c r="D100" s="130" t="s">
        <v>129</v>
      </c>
      <c r="E100" s="131" t="s">
        <v>210</v>
      </c>
      <c r="F100" s="132" t="s">
        <v>211</v>
      </c>
      <c r="G100" s="133" t="s">
        <v>132</v>
      </c>
      <c r="H100" s="134">
        <v>16.5</v>
      </c>
      <c r="I100" s="135"/>
      <c r="J100" s="136">
        <f>ROUND(I100*H100,2)</f>
        <v>0</v>
      </c>
      <c r="K100" s="132" t="s">
        <v>133</v>
      </c>
      <c r="L100" s="34"/>
      <c r="M100" s="137" t="s">
        <v>3</v>
      </c>
      <c r="N100" s="138" t="s">
        <v>52</v>
      </c>
      <c r="P100" s="139">
        <f>O100*H100</f>
        <v>0</v>
      </c>
      <c r="Q100" s="139">
        <v>0</v>
      </c>
      <c r="R100" s="139">
        <f>Q100*H100</f>
        <v>0</v>
      </c>
      <c r="S100" s="139">
        <v>9.8000000000000004E-2</v>
      </c>
      <c r="T100" s="140">
        <f>S100*H100</f>
        <v>1.617</v>
      </c>
      <c r="AR100" s="141" t="s">
        <v>134</v>
      </c>
      <c r="AT100" s="141" t="s">
        <v>129</v>
      </c>
      <c r="AU100" s="141" t="s">
        <v>90</v>
      </c>
      <c r="AY100" s="18" t="s">
        <v>127</v>
      </c>
      <c r="BE100" s="142">
        <f>IF(N100="základní",J100,0)</f>
        <v>0</v>
      </c>
      <c r="BF100" s="142">
        <f>IF(N100="snížená",J100,0)</f>
        <v>0</v>
      </c>
      <c r="BG100" s="142">
        <f>IF(N100="zákl. přenesená",J100,0)</f>
        <v>0</v>
      </c>
      <c r="BH100" s="142">
        <f>IF(N100="sníž. přenesená",J100,0)</f>
        <v>0</v>
      </c>
      <c r="BI100" s="142">
        <f>IF(N100="nulová",J100,0)</f>
        <v>0</v>
      </c>
      <c r="BJ100" s="18" t="s">
        <v>24</v>
      </c>
      <c r="BK100" s="142">
        <f>ROUND(I100*H100,2)</f>
        <v>0</v>
      </c>
      <c r="BL100" s="18" t="s">
        <v>134</v>
      </c>
      <c r="BM100" s="141" t="s">
        <v>212</v>
      </c>
    </row>
    <row r="101" spans="2:65" s="1" customFormat="1" ht="11.25">
      <c r="B101" s="34"/>
      <c r="D101" s="143" t="s">
        <v>136</v>
      </c>
      <c r="F101" s="144" t="s">
        <v>213</v>
      </c>
      <c r="I101" s="145"/>
      <c r="L101" s="34"/>
      <c r="M101" s="146"/>
      <c r="T101" s="55"/>
      <c r="AT101" s="18" t="s">
        <v>136</v>
      </c>
      <c r="AU101" s="18" t="s">
        <v>90</v>
      </c>
    </row>
    <row r="102" spans="2:65" s="12" customFormat="1" ht="11.25">
      <c r="B102" s="147"/>
      <c r="D102" s="148" t="s">
        <v>138</v>
      </c>
      <c r="E102" s="149" t="s">
        <v>3</v>
      </c>
      <c r="F102" s="150" t="s">
        <v>214</v>
      </c>
      <c r="H102" s="151">
        <v>16.5</v>
      </c>
      <c r="I102" s="152"/>
      <c r="L102" s="147"/>
      <c r="M102" s="153"/>
      <c r="T102" s="154"/>
      <c r="AT102" s="149" t="s">
        <v>138</v>
      </c>
      <c r="AU102" s="149" t="s">
        <v>90</v>
      </c>
      <c r="AV102" s="12" t="s">
        <v>90</v>
      </c>
      <c r="AW102" s="12" t="s">
        <v>140</v>
      </c>
      <c r="AX102" s="12" t="s">
        <v>81</v>
      </c>
      <c r="AY102" s="149" t="s">
        <v>127</v>
      </c>
    </row>
    <row r="103" spans="2:65" s="13" customFormat="1" ht="11.25">
      <c r="B103" s="155"/>
      <c r="D103" s="148" t="s">
        <v>138</v>
      </c>
      <c r="E103" s="156" t="s">
        <v>3</v>
      </c>
      <c r="F103" s="157" t="s">
        <v>141</v>
      </c>
      <c r="H103" s="158">
        <v>16.5</v>
      </c>
      <c r="I103" s="159"/>
      <c r="L103" s="155"/>
      <c r="M103" s="160"/>
      <c r="T103" s="161"/>
      <c r="AT103" s="156" t="s">
        <v>138</v>
      </c>
      <c r="AU103" s="156" t="s">
        <v>90</v>
      </c>
      <c r="AV103" s="13" t="s">
        <v>134</v>
      </c>
      <c r="AW103" s="13" t="s">
        <v>140</v>
      </c>
      <c r="AX103" s="13" t="s">
        <v>24</v>
      </c>
      <c r="AY103" s="156" t="s">
        <v>127</v>
      </c>
    </row>
    <row r="104" spans="2:65" s="1" customFormat="1" ht="33" customHeight="1">
      <c r="B104" s="129"/>
      <c r="C104" s="130" t="s">
        <v>134</v>
      </c>
      <c r="D104" s="130" t="s">
        <v>129</v>
      </c>
      <c r="E104" s="131" t="s">
        <v>215</v>
      </c>
      <c r="F104" s="132" t="s">
        <v>216</v>
      </c>
      <c r="G104" s="133" t="s">
        <v>132</v>
      </c>
      <c r="H104" s="134">
        <v>29</v>
      </c>
      <c r="I104" s="135"/>
      <c r="J104" s="136">
        <f>ROUND(I104*H104,2)</f>
        <v>0</v>
      </c>
      <c r="K104" s="132" t="s">
        <v>133</v>
      </c>
      <c r="L104" s="34"/>
      <c r="M104" s="137" t="s">
        <v>3</v>
      </c>
      <c r="N104" s="138" t="s">
        <v>52</v>
      </c>
      <c r="P104" s="139">
        <f>O104*H104</f>
        <v>0</v>
      </c>
      <c r="Q104" s="139">
        <v>0</v>
      </c>
      <c r="R104" s="139">
        <f>Q104*H104</f>
        <v>0</v>
      </c>
      <c r="S104" s="139">
        <v>0.22</v>
      </c>
      <c r="T104" s="140">
        <f>S104*H104</f>
        <v>6.38</v>
      </c>
      <c r="AR104" s="141" t="s">
        <v>134</v>
      </c>
      <c r="AT104" s="141" t="s">
        <v>129</v>
      </c>
      <c r="AU104" s="141" t="s">
        <v>90</v>
      </c>
      <c r="AY104" s="18" t="s">
        <v>127</v>
      </c>
      <c r="BE104" s="142">
        <f>IF(N104="základní",J104,0)</f>
        <v>0</v>
      </c>
      <c r="BF104" s="142">
        <f>IF(N104="snížená",J104,0)</f>
        <v>0</v>
      </c>
      <c r="BG104" s="142">
        <f>IF(N104="zákl. přenesená",J104,0)</f>
        <v>0</v>
      </c>
      <c r="BH104" s="142">
        <f>IF(N104="sníž. přenesená",J104,0)</f>
        <v>0</v>
      </c>
      <c r="BI104" s="142">
        <f>IF(N104="nulová",J104,0)</f>
        <v>0</v>
      </c>
      <c r="BJ104" s="18" t="s">
        <v>24</v>
      </c>
      <c r="BK104" s="142">
        <f>ROUND(I104*H104,2)</f>
        <v>0</v>
      </c>
      <c r="BL104" s="18" t="s">
        <v>134</v>
      </c>
      <c r="BM104" s="141" t="s">
        <v>217</v>
      </c>
    </row>
    <row r="105" spans="2:65" s="1" customFormat="1" ht="11.25">
      <c r="B105" s="34"/>
      <c r="D105" s="143" t="s">
        <v>136</v>
      </c>
      <c r="F105" s="144" t="s">
        <v>218</v>
      </c>
      <c r="I105" s="145"/>
      <c r="L105" s="34"/>
      <c r="M105" s="146"/>
      <c r="T105" s="55"/>
      <c r="AT105" s="18" t="s">
        <v>136</v>
      </c>
      <c r="AU105" s="18" t="s">
        <v>90</v>
      </c>
    </row>
    <row r="106" spans="2:65" s="12" customFormat="1" ht="11.25">
      <c r="B106" s="147"/>
      <c r="D106" s="148" t="s">
        <v>138</v>
      </c>
      <c r="E106" s="149" t="s">
        <v>3</v>
      </c>
      <c r="F106" s="150" t="s">
        <v>219</v>
      </c>
      <c r="H106" s="151">
        <v>29</v>
      </c>
      <c r="I106" s="152"/>
      <c r="L106" s="147"/>
      <c r="M106" s="153"/>
      <c r="T106" s="154"/>
      <c r="AT106" s="149" t="s">
        <v>138</v>
      </c>
      <c r="AU106" s="149" t="s">
        <v>90</v>
      </c>
      <c r="AV106" s="12" t="s">
        <v>90</v>
      </c>
      <c r="AW106" s="12" t="s">
        <v>140</v>
      </c>
      <c r="AX106" s="12" t="s">
        <v>81</v>
      </c>
      <c r="AY106" s="149" t="s">
        <v>127</v>
      </c>
    </row>
    <row r="107" spans="2:65" s="13" customFormat="1" ht="11.25">
      <c r="B107" s="155"/>
      <c r="D107" s="148" t="s">
        <v>138</v>
      </c>
      <c r="E107" s="156" t="s">
        <v>3</v>
      </c>
      <c r="F107" s="157" t="s">
        <v>141</v>
      </c>
      <c r="H107" s="158">
        <v>29</v>
      </c>
      <c r="I107" s="159"/>
      <c r="L107" s="155"/>
      <c r="M107" s="160"/>
      <c r="T107" s="161"/>
      <c r="AT107" s="156" t="s">
        <v>138</v>
      </c>
      <c r="AU107" s="156" t="s">
        <v>90</v>
      </c>
      <c r="AV107" s="13" t="s">
        <v>134</v>
      </c>
      <c r="AW107" s="13" t="s">
        <v>140</v>
      </c>
      <c r="AX107" s="13" t="s">
        <v>24</v>
      </c>
      <c r="AY107" s="156" t="s">
        <v>127</v>
      </c>
    </row>
    <row r="108" spans="2:65" s="1" customFormat="1" ht="33" customHeight="1">
      <c r="B108" s="129"/>
      <c r="C108" s="130" t="s">
        <v>159</v>
      </c>
      <c r="D108" s="130" t="s">
        <v>129</v>
      </c>
      <c r="E108" s="131" t="s">
        <v>220</v>
      </c>
      <c r="F108" s="132" t="s">
        <v>221</v>
      </c>
      <c r="G108" s="133" t="s">
        <v>132</v>
      </c>
      <c r="H108" s="134">
        <v>5.3</v>
      </c>
      <c r="I108" s="135"/>
      <c r="J108" s="136">
        <f>ROUND(I108*H108,2)</f>
        <v>0</v>
      </c>
      <c r="K108" s="132" t="s">
        <v>133</v>
      </c>
      <c r="L108" s="34"/>
      <c r="M108" s="137" t="s">
        <v>3</v>
      </c>
      <c r="N108" s="138" t="s">
        <v>52</v>
      </c>
      <c r="P108" s="139">
        <f>O108*H108</f>
        <v>0</v>
      </c>
      <c r="Q108" s="139">
        <v>0</v>
      </c>
      <c r="R108" s="139">
        <f>Q108*H108</f>
        <v>0</v>
      </c>
      <c r="S108" s="139">
        <v>0.316</v>
      </c>
      <c r="T108" s="140">
        <f>S108*H108</f>
        <v>1.6748000000000001</v>
      </c>
      <c r="AR108" s="141" t="s">
        <v>134</v>
      </c>
      <c r="AT108" s="141" t="s">
        <v>129</v>
      </c>
      <c r="AU108" s="141" t="s">
        <v>90</v>
      </c>
      <c r="AY108" s="18" t="s">
        <v>127</v>
      </c>
      <c r="BE108" s="142">
        <f>IF(N108="základní",J108,0)</f>
        <v>0</v>
      </c>
      <c r="BF108" s="142">
        <f>IF(N108="snížená",J108,0)</f>
        <v>0</v>
      </c>
      <c r="BG108" s="142">
        <f>IF(N108="zákl. přenesená",J108,0)</f>
        <v>0</v>
      </c>
      <c r="BH108" s="142">
        <f>IF(N108="sníž. přenesená",J108,0)</f>
        <v>0</v>
      </c>
      <c r="BI108" s="142">
        <f>IF(N108="nulová",J108,0)</f>
        <v>0</v>
      </c>
      <c r="BJ108" s="18" t="s">
        <v>24</v>
      </c>
      <c r="BK108" s="142">
        <f>ROUND(I108*H108,2)</f>
        <v>0</v>
      </c>
      <c r="BL108" s="18" t="s">
        <v>134</v>
      </c>
      <c r="BM108" s="141" t="s">
        <v>222</v>
      </c>
    </row>
    <row r="109" spans="2:65" s="1" customFormat="1" ht="11.25">
      <c r="B109" s="34"/>
      <c r="D109" s="143" t="s">
        <v>136</v>
      </c>
      <c r="F109" s="144" t="s">
        <v>223</v>
      </c>
      <c r="I109" s="145"/>
      <c r="L109" s="34"/>
      <c r="M109" s="146"/>
      <c r="T109" s="55"/>
      <c r="AT109" s="18" t="s">
        <v>136</v>
      </c>
      <c r="AU109" s="18" t="s">
        <v>90</v>
      </c>
    </row>
    <row r="110" spans="2:65" s="12" customFormat="1" ht="11.25">
      <c r="B110" s="147"/>
      <c r="D110" s="148" t="s">
        <v>138</v>
      </c>
      <c r="E110" s="149" t="s">
        <v>3</v>
      </c>
      <c r="F110" s="150" t="s">
        <v>224</v>
      </c>
      <c r="H110" s="151">
        <v>5.3</v>
      </c>
      <c r="I110" s="152"/>
      <c r="L110" s="147"/>
      <c r="M110" s="153"/>
      <c r="T110" s="154"/>
      <c r="AT110" s="149" t="s">
        <v>138</v>
      </c>
      <c r="AU110" s="149" t="s">
        <v>90</v>
      </c>
      <c r="AV110" s="12" t="s">
        <v>90</v>
      </c>
      <c r="AW110" s="12" t="s">
        <v>140</v>
      </c>
      <c r="AX110" s="12" t="s">
        <v>81</v>
      </c>
      <c r="AY110" s="149" t="s">
        <v>127</v>
      </c>
    </row>
    <row r="111" spans="2:65" s="13" customFormat="1" ht="11.25">
      <c r="B111" s="155"/>
      <c r="D111" s="148" t="s">
        <v>138</v>
      </c>
      <c r="E111" s="156" t="s">
        <v>3</v>
      </c>
      <c r="F111" s="157" t="s">
        <v>141</v>
      </c>
      <c r="H111" s="158">
        <v>5.3</v>
      </c>
      <c r="I111" s="159"/>
      <c r="L111" s="155"/>
      <c r="M111" s="160"/>
      <c r="T111" s="161"/>
      <c r="AT111" s="156" t="s">
        <v>138</v>
      </c>
      <c r="AU111" s="156" t="s">
        <v>90</v>
      </c>
      <c r="AV111" s="13" t="s">
        <v>134</v>
      </c>
      <c r="AW111" s="13" t="s">
        <v>140</v>
      </c>
      <c r="AX111" s="13" t="s">
        <v>24</v>
      </c>
      <c r="AY111" s="156" t="s">
        <v>127</v>
      </c>
    </row>
    <row r="112" spans="2:65" s="1" customFormat="1" ht="16.5" customHeight="1">
      <c r="B112" s="129"/>
      <c r="C112" s="130" t="s">
        <v>164</v>
      </c>
      <c r="D112" s="130" t="s">
        <v>129</v>
      </c>
      <c r="E112" s="131" t="s">
        <v>225</v>
      </c>
      <c r="F112" s="132" t="s">
        <v>226</v>
      </c>
      <c r="G112" s="133" t="s">
        <v>132</v>
      </c>
      <c r="H112" s="134">
        <v>16.5</v>
      </c>
      <c r="I112" s="135"/>
      <c r="J112" s="136">
        <f>ROUND(I112*H112,2)</f>
        <v>0</v>
      </c>
      <c r="K112" s="132" t="s">
        <v>133</v>
      </c>
      <c r="L112" s="34"/>
      <c r="M112" s="137" t="s">
        <v>3</v>
      </c>
      <c r="N112" s="138" t="s">
        <v>52</v>
      </c>
      <c r="P112" s="139">
        <f>O112*H112</f>
        <v>0</v>
      </c>
      <c r="Q112" s="139">
        <v>0</v>
      </c>
      <c r="R112" s="139">
        <f>Q112*H112</f>
        <v>0</v>
      </c>
      <c r="S112" s="139">
        <v>0</v>
      </c>
      <c r="T112" s="140">
        <f>S112*H112</f>
        <v>0</v>
      </c>
      <c r="AR112" s="141" t="s">
        <v>134</v>
      </c>
      <c r="AT112" s="141" t="s">
        <v>129</v>
      </c>
      <c r="AU112" s="141" t="s">
        <v>90</v>
      </c>
      <c r="AY112" s="18" t="s">
        <v>127</v>
      </c>
      <c r="BE112" s="142">
        <f>IF(N112="základní",J112,0)</f>
        <v>0</v>
      </c>
      <c r="BF112" s="142">
        <f>IF(N112="snížená",J112,0)</f>
        <v>0</v>
      </c>
      <c r="BG112" s="142">
        <f>IF(N112="zákl. přenesená",J112,0)</f>
        <v>0</v>
      </c>
      <c r="BH112" s="142">
        <f>IF(N112="sníž. přenesená",J112,0)</f>
        <v>0</v>
      </c>
      <c r="BI112" s="142">
        <f>IF(N112="nulová",J112,0)</f>
        <v>0</v>
      </c>
      <c r="BJ112" s="18" t="s">
        <v>24</v>
      </c>
      <c r="BK112" s="142">
        <f>ROUND(I112*H112,2)</f>
        <v>0</v>
      </c>
      <c r="BL112" s="18" t="s">
        <v>134</v>
      </c>
      <c r="BM112" s="141" t="s">
        <v>227</v>
      </c>
    </row>
    <row r="113" spans="2:65" s="1" customFormat="1" ht="11.25">
      <c r="B113" s="34"/>
      <c r="D113" s="143" t="s">
        <v>136</v>
      </c>
      <c r="F113" s="144" t="s">
        <v>228</v>
      </c>
      <c r="I113" s="145"/>
      <c r="L113" s="34"/>
      <c r="M113" s="146"/>
      <c r="T113" s="55"/>
      <c r="AT113" s="18" t="s">
        <v>136</v>
      </c>
      <c r="AU113" s="18" t="s">
        <v>90</v>
      </c>
    </row>
    <row r="114" spans="2:65" s="12" customFormat="1" ht="11.25">
      <c r="B114" s="147"/>
      <c r="D114" s="148" t="s">
        <v>138</v>
      </c>
      <c r="E114" s="149" t="s">
        <v>3</v>
      </c>
      <c r="F114" s="150" t="s">
        <v>229</v>
      </c>
      <c r="H114" s="151">
        <v>16.5</v>
      </c>
      <c r="I114" s="152"/>
      <c r="L114" s="147"/>
      <c r="M114" s="153"/>
      <c r="T114" s="154"/>
      <c r="AT114" s="149" t="s">
        <v>138</v>
      </c>
      <c r="AU114" s="149" t="s">
        <v>90</v>
      </c>
      <c r="AV114" s="12" t="s">
        <v>90</v>
      </c>
      <c r="AW114" s="12" t="s">
        <v>140</v>
      </c>
      <c r="AX114" s="12" t="s">
        <v>81</v>
      </c>
      <c r="AY114" s="149" t="s">
        <v>127</v>
      </c>
    </row>
    <row r="115" spans="2:65" s="13" customFormat="1" ht="11.25">
      <c r="B115" s="155"/>
      <c r="D115" s="148" t="s">
        <v>138</v>
      </c>
      <c r="E115" s="156" t="s">
        <v>3</v>
      </c>
      <c r="F115" s="157" t="s">
        <v>141</v>
      </c>
      <c r="H115" s="158">
        <v>16.5</v>
      </c>
      <c r="I115" s="159"/>
      <c r="L115" s="155"/>
      <c r="M115" s="160"/>
      <c r="T115" s="161"/>
      <c r="AT115" s="156" t="s">
        <v>138</v>
      </c>
      <c r="AU115" s="156" t="s">
        <v>90</v>
      </c>
      <c r="AV115" s="13" t="s">
        <v>134</v>
      </c>
      <c r="AW115" s="13" t="s">
        <v>140</v>
      </c>
      <c r="AX115" s="13" t="s">
        <v>24</v>
      </c>
      <c r="AY115" s="156" t="s">
        <v>127</v>
      </c>
    </row>
    <row r="116" spans="2:65" s="1" customFormat="1" ht="24.2" customHeight="1">
      <c r="B116" s="129"/>
      <c r="C116" s="130" t="s">
        <v>169</v>
      </c>
      <c r="D116" s="130" t="s">
        <v>129</v>
      </c>
      <c r="E116" s="131" t="s">
        <v>230</v>
      </c>
      <c r="F116" s="132" t="s">
        <v>231</v>
      </c>
      <c r="G116" s="133" t="s">
        <v>232</v>
      </c>
      <c r="H116" s="134">
        <v>29</v>
      </c>
      <c r="I116" s="135"/>
      <c r="J116" s="136">
        <f>ROUND(I116*H116,2)</f>
        <v>0</v>
      </c>
      <c r="K116" s="132" t="s">
        <v>133</v>
      </c>
      <c r="L116" s="34"/>
      <c r="M116" s="137" t="s">
        <v>3</v>
      </c>
      <c r="N116" s="138" t="s">
        <v>52</v>
      </c>
      <c r="P116" s="139">
        <f>O116*H116</f>
        <v>0</v>
      </c>
      <c r="Q116" s="139">
        <v>0</v>
      </c>
      <c r="R116" s="139">
        <f>Q116*H116</f>
        <v>0</v>
      </c>
      <c r="S116" s="139">
        <v>0.20499999999999999</v>
      </c>
      <c r="T116" s="140">
        <f>S116*H116</f>
        <v>5.9449999999999994</v>
      </c>
      <c r="AR116" s="141" t="s">
        <v>134</v>
      </c>
      <c r="AT116" s="141" t="s">
        <v>129</v>
      </c>
      <c r="AU116" s="141" t="s">
        <v>90</v>
      </c>
      <c r="AY116" s="18" t="s">
        <v>127</v>
      </c>
      <c r="BE116" s="142">
        <f>IF(N116="základní",J116,0)</f>
        <v>0</v>
      </c>
      <c r="BF116" s="142">
        <f>IF(N116="snížená",J116,0)</f>
        <v>0</v>
      </c>
      <c r="BG116" s="142">
        <f>IF(N116="zákl. přenesená",J116,0)</f>
        <v>0</v>
      </c>
      <c r="BH116" s="142">
        <f>IF(N116="sníž. přenesená",J116,0)</f>
        <v>0</v>
      </c>
      <c r="BI116" s="142">
        <f>IF(N116="nulová",J116,0)</f>
        <v>0</v>
      </c>
      <c r="BJ116" s="18" t="s">
        <v>24</v>
      </c>
      <c r="BK116" s="142">
        <f>ROUND(I116*H116,2)</f>
        <v>0</v>
      </c>
      <c r="BL116" s="18" t="s">
        <v>134</v>
      </c>
      <c r="BM116" s="141" t="s">
        <v>233</v>
      </c>
    </row>
    <row r="117" spans="2:65" s="1" customFormat="1" ht="11.25">
      <c r="B117" s="34"/>
      <c r="D117" s="143" t="s">
        <v>136</v>
      </c>
      <c r="F117" s="144" t="s">
        <v>234</v>
      </c>
      <c r="I117" s="145"/>
      <c r="L117" s="34"/>
      <c r="M117" s="146"/>
      <c r="T117" s="55"/>
      <c r="AT117" s="18" t="s">
        <v>136</v>
      </c>
      <c r="AU117" s="18" t="s">
        <v>90</v>
      </c>
    </row>
    <row r="118" spans="2:65" s="12" customFormat="1" ht="11.25">
      <c r="B118" s="147"/>
      <c r="D118" s="148" t="s">
        <v>138</v>
      </c>
      <c r="E118" s="149" t="s">
        <v>3</v>
      </c>
      <c r="F118" s="150" t="s">
        <v>235</v>
      </c>
      <c r="H118" s="151">
        <v>29</v>
      </c>
      <c r="I118" s="152"/>
      <c r="L118" s="147"/>
      <c r="M118" s="153"/>
      <c r="T118" s="154"/>
      <c r="AT118" s="149" t="s">
        <v>138</v>
      </c>
      <c r="AU118" s="149" t="s">
        <v>90</v>
      </c>
      <c r="AV118" s="12" t="s">
        <v>90</v>
      </c>
      <c r="AW118" s="12" t="s">
        <v>140</v>
      </c>
      <c r="AX118" s="12" t="s">
        <v>81</v>
      </c>
      <c r="AY118" s="149" t="s">
        <v>127</v>
      </c>
    </row>
    <row r="119" spans="2:65" s="13" customFormat="1" ht="11.25">
      <c r="B119" s="155"/>
      <c r="D119" s="148" t="s">
        <v>138</v>
      </c>
      <c r="E119" s="156" t="s">
        <v>3</v>
      </c>
      <c r="F119" s="157" t="s">
        <v>141</v>
      </c>
      <c r="H119" s="158">
        <v>29</v>
      </c>
      <c r="I119" s="159"/>
      <c r="L119" s="155"/>
      <c r="M119" s="160"/>
      <c r="T119" s="161"/>
      <c r="AT119" s="156" t="s">
        <v>138</v>
      </c>
      <c r="AU119" s="156" t="s">
        <v>90</v>
      </c>
      <c r="AV119" s="13" t="s">
        <v>134</v>
      </c>
      <c r="AW119" s="13" t="s">
        <v>140</v>
      </c>
      <c r="AX119" s="13" t="s">
        <v>24</v>
      </c>
      <c r="AY119" s="156" t="s">
        <v>127</v>
      </c>
    </row>
    <row r="120" spans="2:65" s="1" customFormat="1" ht="24.2" customHeight="1">
      <c r="B120" s="129"/>
      <c r="C120" s="130" t="s">
        <v>174</v>
      </c>
      <c r="D120" s="130" t="s">
        <v>129</v>
      </c>
      <c r="E120" s="131" t="s">
        <v>236</v>
      </c>
      <c r="F120" s="132" t="s">
        <v>237</v>
      </c>
      <c r="G120" s="133" t="s">
        <v>232</v>
      </c>
      <c r="H120" s="134">
        <v>29</v>
      </c>
      <c r="I120" s="135"/>
      <c r="J120" s="136">
        <f>ROUND(I120*H120,2)</f>
        <v>0</v>
      </c>
      <c r="K120" s="132" t="s">
        <v>133</v>
      </c>
      <c r="L120" s="34"/>
      <c r="M120" s="137" t="s">
        <v>3</v>
      </c>
      <c r="N120" s="138" t="s">
        <v>52</v>
      </c>
      <c r="P120" s="139">
        <f>O120*H120</f>
        <v>0</v>
      </c>
      <c r="Q120" s="139">
        <v>0</v>
      </c>
      <c r="R120" s="139">
        <f>Q120*H120</f>
        <v>0</v>
      </c>
      <c r="S120" s="139">
        <v>0.04</v>
      </c>
      <c r="T120" s="140">
        <f>S120*H120</f>
        <v>1.1599999999999999</v>
      </c>
      <c r="AR120" s="141" t="s">
        <v>134</v>
      </c>
      <c r="AT120" s="141" t="s">
        <v>129</v>
      </c>
      <c r="AU120" s="141" t="s">
        <v>90</v>
      </c>
      <c r="AY120" s="18" t="s">
        <v>127</v>
      </c>
      <c r="BE120" s="142">
        <f>IF(N120="základní",J120,0)</f>
        <v>0</v>
      </c>
      <c r="BF120" s="142">
        <f>IF(N120="snížená",J120,0)</f>
        <v>0</v>
      </c>
      <c r="BG120" s="142">
        <f>IF(N120="zákl. přenesená",J120,0)</f>
        <v>0</v>
      </c>
      <c r="BH120" s="142">
        <f>IF(N120="sníž. přenesená",J120,0)</f>
        <v>0</v>
      </c>
      <c r="BI120" s="142">
        <f>IF(N120="nulová",J120,0)</f>
        <v>0</v>
      </c>
      <c r="BJ120" s="18" t="s">
        <v>24</v>
      </c>
      <c r="BK120" s="142">
        <f>ROUND(I120*H120,2)</f>
        <v>0</v>
      </c>
      <c r="BL120" s="18" t="s">
        <v>134</v>
      </c>
      <c r="BM120" s="141" t="s">
        <v>238</v>
      </c>
    </row>
    <row r="121" spans="2:65" s="1" customFormat="1" ht="11.25">
      <c r="B121" s="34"/>
      <c r="D121" s="143" t="s">
        <v>136</v>
      </c>
      <c r="F121" s="144" t="s">
        <v>239</v>
      </c>
      <c r="I121" s="145"/>
      <c r="L121" s="34"/>
      <c r="M121" s="146"/>
      <c r="T121" s="55"/>
      <c r="AT121" s="18" t="s">
        <v>136</v>
      </c>
      <c r="AU121" s="18" t="s">
        <v>90</v>
      </c>
    </row>
    <row r="122" spans="2:65" s="12" customFormat="1" ht="11.25">
      <c r="B122" s="147"/>
      <c r="D122" s="148" t="s">
        <v>138</v>
      </c>
      <c r="E122" s="149" t="s">
        <v>3</v>
      </c>
      <c r="F122" s="150" t="s">
        <v>240</v>
      </c>
      <c r="H122" s="151">
        <v>29</v>
      </c>
      <c r="I122" s="152"/>
      <c r="L122" s="147"/>
      <c r="M122" s="153"/>
      <c r="T122" s="154"/>
      <c r="AT122" s="149" t="s">
        <v>138</v>
      </c>
      <c r="AU122" s="149" t="s">
        <v>90</v>
      </c>
      <c r="AV122" s="12" t="s">
        <v>90</v>
      </c>
      <c r="AW122" s="12" t="s">
        <v>140</v>
      </c>
      <c r="AX122" s="12" t="s">
        <v>81</v>
      </c>
      <c r="AY122" s="149" t="s">
        <v>127</v>
      </c>
    </row>
    <row r="123" spans="2:65" s="13" customFormat="1" ht="11.25">
      <c r="B123" s="155"/>
      <c r="D123" s="148" t="s">
        <v>138</v>
      </c>
      <c r="E123" s="156" t="s">
        <v>3</v>
      </c>
      <c r="F123" s="157" t="s">
        <v>141</v>
      </c>
      <c r="H123" s="158">
        <v>29</v>
      </c>
      <c r="I123" s="159"/>
      <c r="L123" s="155"/>
      <c r="M123" s="160"/>
      <c r="T123" s="161"/>
      <c r="AT123" s="156" t="s">
        <v>138</v>
      </c>
      <c r="AU123" s="156" t="s">
        <v>90</v>
      </c>
      <c r="AV123" s="13" t="s">
        <v>134</v>
      </c>
      <c r="AW123" s="13" t="s">
        <v>140</v>
      </c>
      <c r="AX123" s="13" t="s">
        <v>24</v>
      </c>
      <c r="AY123" s="156" t="s">
        <v>127</v>
      </c>
    </row>
    <row r="124" spans="2:65" s="1" customFormat="1" ht="21.75" customHeight="1">
      <c r="B124" s="129"/>
      <c r="C124" s="130" t="s">
        <v>180</v>
      </c>
      <c r="D124" s="130" t="s">
        <v>129</v>
      </c>
      <c r="E124" s="131" t="s">
        <v>241</v>
      </c>
      <c r="F124" s="132" t="s">
        <v>242</v>
      </c>
      <c r="G124" s="133" t="s">
        <v>243</v>
      </c>
      <c r="H124" s="134">
        <v>114.09</v>
      </c>
      <c r="I124" s="135"/>
      <c r="J124" s="136">
        <f>ROUND(I124*H124,2)</f>
        <v>0</v>
      </c>
      <c r="K124" s="132" t="s">
        <v>133</v>
      </c>
      <c r="L124" s="34"/>
      <c r="M124" s="137" t="s">
        <v>3</v>
      </c>
      <c r="N124" s="138" t="s">
        <v>52</v>
      </c>
      <c r="P124" s="139">
        <f>O124*H124</f>
        <v>0</v>
      </c>
      <c r="Q124" s="139">
        <v>0</v>
      </c>
      <c r="R124" s="139">
        <f>Q124*H124</f>
        <v>0</v>
      </c>
      <c r="S124" s="139">
        <v>0</v>
      </c>
      <c r="T124" s="140">
        <f>S124*H124</f>
        <v>0</v>
      </c>
      <c r="AR124" s="141" t="s">
        <v>134</v>
      </c>
      <c r="AT124" s="141" t="s">
        <v>129</v>
      </c>
      <c r="AU124" s="141" t="s">
        <v>90</v>
      </c>
      <c r="AY124" s="18" t="s">
        <v>127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8" t="s">
        <v>24</v>
      </c>
      <c r="BK124" s="142">
        <f>ROUND(I124*H124,2)</f>
        <v>0</v>
      </c>
      <c r="BL124" s="18" t="s">
        <v>134</v>
      </c>
      <c r="BM124" s="141" t="s">
        <v>244</v>
      </c>
    </row>
    <row r="125" spans="2:65" s="1" customFormat="1" ht="11.25">
      <c r="B125" s="34"/>
      <c r="D125" s="143" t="s">
        <v>136</v>
      </c>
      <c r="F125" s="144" t="s">
        <v>245</v>
      </c>
      <c r="I125" s="145"/>
      <c r="L125" s="34"/>
      <c r="M125" s="146"/>
      <c r="T125" s="55"/>
      <c r="AT125" s="18" t="s">
        <v>136</v>
      </c>
      <c r="AU125" s="18" t="s">
        <v>90</v>
      </c>
    </row>
    <row r="126" spans="2:65" s="12" customFormat="1" ht="11.25">
      <c r="B126" s="147"/>
      <c r="D126" s="148" t="s">
        <v>138</v>
      </c>
      <c r="E126" s="149" t="s">
        <v>3</v>
      </c>
      <c r="F126" s="150" t="s">
        <v>246</v>
      </c>
      <c r="H126" s="151">
        <v>20</v>
      </c>
      <c r="I126" s="152"/>
      <c r="L126" s="147"/>
      <c r="M126" s="153"/>
      <c r="T126" s="154"/>
      <c r="AT126" s="149" t="s">
        <v>138</v>
      </c>
      <c r="AU126" s="149" t="s">
        <v>90</v>
      </c>
      <c r="AV126" s="12" t="s">
        <v>90</v>
      </c>
      <c r="AW126" s="12" t="s">
        <v>140</v>
      </c>
      <c r="AX126" s="12" t="s">
        <v>81</v>
      </c>
      <c r="AY126" s="149" t="s">
        <v>127</v>
      </c>
    </row>
    <row r="127" spans="2:65" s="12" customFormat="1" ht="11.25">
      <c r="B127" s="147"/>
      <c r="D127" s="148" t="s">
        <v>138</v>
      </c>
      <c r="E127" s="149" t="s">
        <v>3</v>
      </c>
      <c r="F127" s="150" t="s">
        <v>247</v>
      </c>
      <c r="H127" s="151">
        <v>94.09</v>
      </c>
      <c r="I127" s="152"/>
      <c r="L127" s="147"/>
      <c r="M127" s="153"/>
      <c r="T127" s="154"/>
      <c r="AT127" s="149" t="s">
        <v>138</v>
      </c>
      <c r="AU127" s="149" t="s">
        <v>90</v>
      </c>
      <c r="AV127" s="12" t="s">
        <v>90</v>
      </c>
      <c r="AW127" s="12" t="s">
        <v>140</v>
      </c>
      <c r="AX127" s="12" t="s">
        <v>81</v>
      </c>
      <c r="AY127" s="149" t="s">
        <v>127</v>
      </c>
    </row>
    <row r="128" spans="2:65" s="13" customFormat="1" ht="11.25">
      <c r="B128" s="155"/>
      <c r="D128" s="148" t="s">
        <v>138</v>
      </c>
      <c r="E128" s="156" t="s">
        <v>3</v>
      </c>
      <c r="F128" s="157" t="s">
        <v>141</v>
      </c>
      <c r="H128" s="158">
        <v>114.09</v>
      </c>
      <c r="I128" s="159"/>
      <c r="L128" s="155"/>
      <c r="M128" s="160"/>
      <c r="T128" s="161"/>
      <c r="AT128" s="156" t="s">
        <v>138</v>
      </c>
      <c r="AU128" s="156" t="s">
        <v>90</v>
      </c>
      <c r="AV128" s="13" t="s">
        <v>134</v>
      </c>
      <c r="AW128" s="13" t="s">
        <v>140</v>
      </c>
      <c r="AX128" s="13" t="s">
        <v>24</v>
      </c>
      <c r="AY128" s="156" t="s">
        <v>127</v>
      </c>
    </row>
    <row r="129" spans="2:65" s="1" customFormat="1" ht="33" customHeight="1">
      <c r="B129" s="129"/>
      <c r="C129" s="130" t="s">
        <v>29</v>
      </c>
      <c r="D129" s="130" t="s">
        <v>129</v>
      </c>
      <c r="E129" s="131" t="s">
        <v>248</v>
      </c>
      <c r="F129" s="132" t="s">
        <v>249</v>
      </c>
      <c r="G129" s="133" t="s">
        <v>243</v>
      </c>
      <c r="H129" s="134">
        <v>0.35</v>
      </c>
      <c r="I129" s="135"/>
      <c r="J129" s="136">
        <f>ROUND(I129*H129,2)</f>
        <v>0</v>
      </c>
      <c r="K129" s="132" t="s">
        <v>133</v>
      </c>
      <c r="L129" s="34"/>
      <c r="M129" s="137" t="s">
        <v>3</v>
      </c>
      <c r="N129" s="138" t="s">
        <v>52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134</v>
      </c>
      <c r="AT129" s="141" t="s">
        <v>129</v>
      </c>
      <c r="AU129" s="141" t="s">
        <v>90</v>
      </c>
      <c r="AY129" s="18" t="s">
        <v>127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8" t="s">
        <v>24</v>
      </c>
      <c r="BK129" s="142">
        <f>ROUND(I129*H129,2)</f>
        <v>0</v>
      </c>
      <c r="BL129" s="18" t="s">
        <v>134</v>
      </c>
      <c r="BM129" s="141" t="s">
        <v>250</v>
      </c>
    </row>
    <row r="130" spans="2:65" s="1" customFormat="1" ht="11.25">
      <c r="B130" s="34"/>
      <c r="D130" s="143" t="s">
        <v>136</v>
      </c>
      <c r="F130" s="144" t="s">
        <v>251</v>
      </c>
      <c r="I130" s="145"/>
      <c r="L130" s="34"/>
      <c r="M130" s="146"/>
      <c r="T130" s="55"/>
      <c r="AT130" s="18" t="s">
        <v>136</v>
      </c>
      <c r="AU130" s="18" t="s">
        <v>90</v>
      </c>
    </row>
    <row r="131" spans="2:65" s="14" customFormat="1" ht="11.25">
      <c r="B131" s="162"/>
      <c r="D131" s="148" t="s">
        <v>138</v>
      </c>
      <c r="E131" s="163" t="s">
        <v>3</v>
      </c>
      <c r="F131" s="164" t="s">
        <v>252</v>
      </c>
      <c r="H131" s="163" t="s">
        <v>3</v>
      </c>
      <c r="I131" s="165"/>
      <c r="L131" s="162"/>
      <c r="M131" s="166"/>
      <c r="T131" s="167"/>
      <c r="AT131" s="163" t="s">
        <v>138</v>
      </c>
      <c r="AU131" s="163" t="s">
        <v>90</v>
      </c>
      <c r="AV131" s="14" t="s">
        <v>24</v>
      </c>
      <c r="AW131" s="14" t="s">
        <v>140</v>
      </c>
      <c r="AX131" s="14" t="s">
        <v>81</v>
      </c>
      <c r="AY131" s="163" t="s">
        <v>127</v>
      </c>
    </row>
    <row r="132" spans="2:65" s="12" customFormat="1" ht="11.25">
      <c r="B132" s="147"/>
      <c r="D132" s="148" t="s">
        <v>138</v>
      </c>
      <c r="E132" s="149" t="s">
        <v>3</v>
      </c>
      <c r="F132" s="150" t="s">
        <v>253</v>
      </c>
      <c r="H132" s="151">
        <v>0.17499999999999999</v>
      </c>
      <c r="I132" s="152"/>
      <c r="L132" s="147"/>
      <c r="M132" s="153"/>
      <c r="T132" s="154"/>
      <c r="AT132" s="149" t="s">
        <v>138</v>
      </c>
      <c r="AU132" s="149" t="s">
        <v>90</v>
      </c>
      <c r="AV132" s="12" t="s">
        <v>90</v>
      </c>
      <c r="AW132" s="12" t="s">
        <v>140</v>
      </c>
      <c r="AX132" s="12" t="s">
        <v>81</v>
      </c>
      <c r="AY132" s="149" t="s">
        <v>127</v>
      </c>
    </row>
    <row r="133" spans="2:65" s="12" customFormat="1" ht="11.25">
      <c r="B133" s="147"/>
      <c r="D133" s="148" t="s">
        <v>138</v>
      </c>
      <c r="E133" s="149" t="s">
        <v>3</v>
      </c>
      <c r="F133" s="150" t="s">
        <v>254</v>
      </c>
      <c r="H133" s="151">
        <v>0.17499999999999999</v>
      </c>
      <c r="I133" s="152"/>
      <c r="L133" s="147"/>
      <c r="M133" s="153"/>
      <c r="T133" s="154"/>
      <c r="AT133" s="149" t="s">
        <v>138</v>
      </c>
      <c r="AU133" s="149" t="s">
        <v>90</v>
      </c>
      <c r="AV133" s="12" t="s">
        <v>90</v>
      </c>
      <c r="AW133" s="12" t="s">
        <v>140</v>
      </c>
      <c r="AX133" s="12" t="s">
        <v>81</v>
      </c>
      <c r="AY133" s="149" t="s">
        <v>127</v>
      </c>
    </row>
    <row r="134" spans="2:65" s="13" customFormat="1" ht="11.25">
      <c r="B134" s="155"/>
      <c r="D134" s="148" t="s">
        <v>138</v>
      </c>
      <c r="E134" s="156" t="s">
        <v>3</v>
      </c>
      <c r="F134" s="157" t="s">
        <v>141</v>
      </c>
      <c r="H134" s="158">
        <v>0.35</v>
      </c>
      <c r="I134" s="159"/>
      <c r="L134" s="155"/>
      <c r="M134" s="160"/>
      <c r="T134" s="161"/>
      <c r="AT134" s="156" t="s">
        <v>138</v>
      </c>
      <c r="AU134" s="156" t="s">
        <v>90</v>
      </c>
      <c r="AV134" s="13" t="s">
        <v>134</v>
      </c>
      <c r="AW134" s="13" t="s">
        <v>140</v>
      </c>
      <c r="AX134" s="13" t="s">
        <v>24</v>
      </c>
      <c r="AY134" s="156" t="s">
        <v>127</v>
      </c>
    </row>
    <row r="135" spans="2:65" s="1" customFormat="1" ht="24.2" customHeight="1">
      <c r="B135" s="129"/>
      <c r="C135" s="130" t="s">
        <v>255</v>
      </c>
      <c r="D135" s="130" t="s">
        <v>129</v>
      </c>
      <c r="E135" s="131" t="s">
        <v>256</v>
      </c>
      <c r="F135" s="132" t="s">
        <v>257</v>
      </c>
      <c r="G135" s="133" t="s">
        <v>243</v>
      </c>
      <c r="H135" s="134">
        <v>7.41</v>
      </c>
      <c r="I135" s="135"/>
      <c r="J135" s="136">
        <f>ROUND(I135*H135,2)</f>
        <v>0</v>
      </c>
      <c r="K135" s="132" t="s">
        <v>133</v>
      </c>
      <c r="L135" s="34"/>
      <c r="M135" s="137" t="s">
        <v>3</v>
      </c>
      <c r="N135" s="138" t="s">
        <v>52</v>
      </c>
      <c r="P135" s="139">
        <f>O135*H135</f>
        <v>0</v>
      </c>
      <c r="Q135" s="139">
        <v>0</v>
      </c>
      <c r="R135" s="139">
        <f>Q135*H135</f>
        <v>0</v>
      </c>
      <c r="S135" s="139">
        <v>0</v>
      </c>
      <c r="T135" s="140">
        <f>S135*H135</f>
        <v>0</v>
      </c>
      <c r="AR135" s="141" t="s">
        <v>134</v>
      </c>
      <c r="AT135" s="141" t="s">
        <v>129</v>
      </c>
      <c r="AU135" s="141" t="s">
        <v>90</v>
      </c>
      <c r="AY135" s="18" t="s">
        <v>127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8" t="s">
        <v>24</v>
      </c>
      <c r="BK135" s="142">
        <f>ROUND(I135*H135,2)</f>
        <v>0</v>
      </c>
      <c r="BL135" s="18" t="s">
        <v>134</v>
      </c>
      <c r="BM135" s="141" t="s">
        <v>258</v>
      </c>
    </row>
    <row r="136" spans="2:65" s="1" customFormat="1" ht="11.25">
      <c r="B136" s="34"/>
      <c r="D136" s="143" t="s">
        <v>136</v>
      </c>
      <c r="F136" s="144" t="s">
        <v>259</v>
      </c>
      <c r="I136" s="145"/>
      <c r="L136" s="34"/>
      <c r="M136" s="146"/>
      <c r="T136" s="55"/>
      <c r="AT136" s="18" t="s">
        <v>136</v>
      </c>
      <c r="AU136" s="18" t="s">
        <v>90</v>
      </c>
    </row>
    <row r="137" spans="2:65" s="12" customFormat="1" ht="11.25">
      <c r="B137" s="147"/>
      <c r="D137" s="148" t="s">
        <v>138</v>
      </c>
      <c r="E137" s="149" t="s">
        <v>3</v>
      </c>
      <c r="F137" s="150" t="s">
        <v>260</v>
      </c>
      <c r="H137" s="151">
        <v>5.25</v>
      </c>
      <c r="I137" s="152"/>
      <c r="L137" s="147"/>
      <c r="M137" s="153"/>
      <c r="T137" s="154"/>
      <c r="AT137" s="149" t="s">
        <v>138</v>
      </c>
      <c r="AU137" s="149" t="s">
        <v>90</v>
      </c>
      <c r="AV137" s="12" t="s">
        <v>90</v>
      </c>
      <c r="AW137" s="12" t="s">
        <v>140</v>
      </c>
      <c r="AX137" s="12" t="s">
        <v>81</v>
      </c>
      <c r="AY137" s="149" t="s">
        <v>127</v>
      </c>
    </row>
    <row r="138" spans="2:65" s="12" customFormat="1" ht="11.25">
      <c r="B138" s="147"/>
      <c r="D138" s="148" t="s">
        <v>138</v>
      </c>
      <c r="E138" s="149" t="s">
        <v>3</v>
      </c>
      <c r="F138" s="150" t="s">
        <v>261</v>
      </c>
      <c r="H138" s="151">
        <v>2.1599999999999997</v>
      </c>
      <c r="I138" s="152"/>
      <c r="L138" s="147"/>
      <c r="M138" s="153"/>
      <c r="T138" s="154"/>
      <c r="AT138" s="149" t="s">
        <v>138</v>
      </c>
      <c r="AU138" s="149" t="s">
        <v>90</v>
      </c>
      <c r="AV138" s="12" t="s">
        <v>90</v>
      </c>
      <c r="AW138" s="12" t="s">
        <v>140</v>
      </c>
      <c r="AX138" s="12" t="s">
        <v>81</v>
      </c>
      <c r="AY138" s="149" t="s">
        <v>127</v>
      </c>
    </row>
    <row r="139" spans="2:65" s="13" customFormat="1" ht="11.25">
      <c r="B139" s="155"/>
      <c r="D139" s="148" t="s">
        <v>138</v>
      </c>
      <c r="E139" s="156" t="s">
        <v>3</v>
      </c>
      <c r="F139" s="157" t="s">
        <v>141</v>
      </c>
      <c r="H139" s="158">
        <v>7.41</v>
      </c>
      <c r="I139" s="159"/>
      <c r="L139" s="155"/>
      <c r="M139" s="160"/>
      <c r="T139" s="161"/>
      <c r="AT139" s="156" t="s">
        <v>138</v>
      </c>
      <c r="AU139" s="156" t="s">
        <v>90</v>
      </c>
      <c r="AV139" s="13" t="s">
        <v>134</v>
      </c>
      <c r="AW139" s="13" t="s">
        <v>140</v>
      </c>
      <c r="AX139" s="13" t="s">
        <v>24</v>
      </c>
      <c r="AY139" s="156" t="s">
        <v>127</v>
      </c>
    </row>
    <row r="140" spans="2:65" s="1" customFormat="1" ht="24.2" customHeight="1">
      <c r="B140" s="129"/>
      <c r="C140" s="130" t="s">
        <v>9</v>
      </c>
      <c r="D140" s="130" t="s">
        <v>129</v>
      </c>
      <c r="E140" s="131" t="s">
        <v>262</v>
      </c>
      <c r="F140" s="132" t="s">
        <v>263</v>
      </c>
      <c r="G140" s="133" t="s">
        <v>132</v>
      </c>
      <c r="H140" s="134">
        <v>14.1</v>
      </c>
      <c r="I140" s="135"/>
      <c r="J140" s="136">
        <f>ROUND(I140*H140,2)</f>
        <v>0</v>
      </c>
      <c r="K140" s="132" t="s">
        <v>133</v>
      </c>
      <c r="L140" s="34"/>
      <c r="M140" s="137" t="s">
        <v>3</v>
      </c>
      <c r="N140" s="138" t="s">
        <v>52</v>
      </c>
      <c r="P140" s="139">
        <f>O140*H140</f>
        <v>0</v>
      </c>
      <c r="Q140" s="139">
        <v>8.4000000000000003E-4</v>
      </c>
      <c r="R140" s="139">
        <f>Q140*H140</f>
        <v>1.1844E-2</v>
      </c>
      <c r="S140" s="139">
        <v>0</v>
      </c>
      <c r="T140" s="140">
        <f>S140*H140</f>
        <v>0</v>
      </c>
      <c r="AR140" s="141" t="s">
        <v>134</v>
      </c>
      <c r="AT140" s="141" t="s">
        <v>129</v>
      </c>
      <c r="AU140" s="141" t="s">
        <v>90</v>
      </c>
      <c r="AY140" s="18" t="s">
        <v>127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8" t="s">
        <v>24</v>
      </c>
      <c r="BK140" s="142">
        <f>ROUND(I140*H140,2)</f>
        <v>0</v>
      </c>
      <c r="BL140" s="18" t="s">
        <v>134</v>
      </c>
      <c r="BM140" s="141" t="s">
        <v>264</v>
      </c>
    </row>
    <row r="141" spans="2:65" s="1" customFormat="1" ht="11.25">
      <c r="B141" s="34"/>
      <c r="D141" s="143" t="s">
        <v>136</v>
      </c>
      <c r="F141" s="144" t="s">
        <v>265</v>
      </c>
      <c r="I141" s="145"/>
      <c r="L141" s="34"/>
      <c r="M141" s="146"/>
      <c r="T141" s="55"/>
      <c r="AT141" s="18" t="s">
        <v>136</v>
      </c>
      <c r="AU141" s="18" t="s">
        <v>90</v>
      </c>
    </row>
    <row r="142" spans="2:65" s="12" customFormat="1" ht="11.25">
      <c r="B142" s="147"/>
      <c r="D142" s="148" t="s">
        <v>138</v>
      </c>
      <c r="E142" s="149" t="s">
        <v>3</v>
      </c>
      <c r="F142" s="150" t="s">
        <v>266</v>
      </c>
      <c r="H142" s="151">
        <v>10.5</v>
      </c>
      <c r="I142" s="152"/>
      <c r="L142" s="147"/>
      <c r="M142" s="153"/>
      <c r="T142" s="154"/>
      <c r="AT142" s="149" t="s">
        <v>138</v>
      </c>
      <c r="AU142" s="149" t="s">
        <v>90</v>
      </c>
      <c r="AV142" s="12" t="s">
        <v>90</v>
      </c>
      <c r="AW142" s="12" t="s">
        <v>140</v>
      </c>
      <c r="AX142" s="12" t="s">
        <v>81</v>
      </c>
      <c r="AY142" s="149" t="s">
        <v>127</v>
      </c>
    </row>
    <row r="143" spans="2:65" s="12" customFormat="1" ht="11.25">
      <c r="B143" s="147"/>
      <c r="D143" s="148" t="s">
        <v>138</v>
      </c>
      <c r="E143" s="149" t="s">
        <v>3</v>
      </c>
      <c r="F143" s="150" t="s">
        <v>267</v>
      </c>
      <c r="H143" s="151">
        <v>3.5999999999999996</v>
      </c>
      <c r="I143" s="152"/>
      <c r="L143" s="147"/>
      <c r="M143" s="153"/>
      <c r="T143" s="154"/>
      <c r="AT143" s="149" t="s">
        <v>138</v>
      </c>
      <c r="AU143" s="149" t="s">
        <v>90</v>
      </c>
      <c r="AV143" s="12" t="s">
        <v>90</v>
      </c>
      <c r="AW143" s="12" t="s">
        <v>140</v>
      </c>
      <c r="AX143" s="12" t="s">
        <v>81</v>
      </c>
      <c r="AY143" s="149" t="s">
        <v>127</v>
      </c>
    </row>
    <row r="144" spans="2:65" s="13" customFormat="1" ht="11.25">
      <c r="B144" s="155"/>
      <c r="D144" s="148" t="s">
        <v>138</v>
      </c>
      <c r="E144" s="156" t="s">
        <v>3</v>
      </c>
      <c r="F144" s="157" t="s">
        <v>141</v>
      </c>
      <c r="H144" s="158">
        <v>14.1</v>
      </c>
      <c r="I144" s="159"/>
      <c r="L144" s="155"/>
      <c r="M144" s="160"/>
      <c r="T144" s="161"/>
      <c r="AT144" s="156" t="s">
        <v>138</v>
      </c>
      <c r="AU144" s="156" t="s">
        <v>90</v>
      </c>
      <c r="AV144" s="13" t="s">
        <v>134</v>
      </c>
      <c r="AW144" s="13" t="s">
        <v>140</v>
      </c>
      <c r="AX144" s="13" t="s">
        <v>24</v>
      </c>
      <c r="AY144" s="156" t="s">
        <v>127</v>
      </c>
    </row>
    <row r="145" spans="2:65" s="1" customFormat="1" ht="24.2" customHeight="1">
      <c r="B145" s="129"/>
      <c r="C145" s="130" t="s">
        <v>268</v>
      </c>
      <c r="D145" s="130" t="s">
        <v>129</v>
      </c>
      <c r="E145" s="131" t="s">
        <v>269</v>
      </c>
      <c r="F145" s="132" t="s">
        <v>270</v>
      </c>
      <c r="G145" s="133" t="s">
        <v>132</v>
      </c>
      <c r="H145" s="134">
        <v>14.1</v>
      </c>
      <c r="I145" s="135"/>
      <c r="J145" s="136">
        <f>ROUND(I145*H145,2)</f>
        <v>0</v>
      </c>
      <c r="K145" s="132" t="s">
        <v>133</v>
      </c>
      <c r="L145" s="34"/>
      <c r="M145" s="137" t="s">
        <v>3</v>
      </c>
      <c r="N145" s="138" t="s">
        <v>52</v>
      </c>
      <c r="P145" s="139">
        <f>O145*H145</f>
        <v>0</v>
      </c>
      <c r="Q145" s="139">
        <v>0</v>
      </c>
      <c r="R145" s="139">
        <f>Q145*H145</f>
        <v>0</v>
      </c>
      <c r="S145" s="139">
        <v>0</v>
      </c>
      <c r="T145" s="140">
        <f>S145*H145</f>
        <v>0</v>
      </c>
      <c r="AR145" s="141" t="s">
        <v>134</v>
      </c>
      <c r="AT145" s="141" t="s">
        <v>129</v>
      </c>
      <c r="AU145" s="141" t="s">
        <v>90</v>
      </c>
      <c r="AY145" s="18" t="s">
        <v>127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8" t="s">
        <v>24</v>
      </c>
      <c r="BK145" s="142">
        <f>ROUND(I145*H145,2)</f>
        <v>0</v>
      </c>
      <c r="BL145" s="18" t="s">
        <v>134</v>
      </c>
      <c r="BM145" s="141" t="s">
        <v>271</v>
      </c>
    </row>
    <row r="146" spans="2:65" s="1" customFormat="1" ht="11.25">
      <c r="B146" s="34"/>
      <c r="D146" s="143" t="s">
        <v>136</v>
      </c>
      <c r="F146" s="144" t="s">
        <v>272</v>
      </c>
      <c r="I146" s="145"/>
      <c r="L146" s="34"/>
      <c r="M146" s="146"/>
      <c r="T146" s="55"/>
      <c r="AT146" s="18" t="s">
        <v>136</v>
      </c>
      <c r="AU146" s="18" t="s">
        <v>90</v>
      </c>
    </row>
    <row r="147" spans="2:65" s="12" customFormat="1" ht="11.25">
      <c r="B147" s="147"/>
      <c r="D147" s="148" t="s">
        <v>138</v>
      </c>
      <c r="E147" s="149" t="s">
        <v>3</v>
      </c>
      <c r="F147" s="150" t="s">
        <v>266</v>
      </c>
      <c r="H147" s="151">
        <v>10.5</v>
      </c>
      <c r="I147" s="152"/>
      <c r="L147" s="147"/>
      <c r="M147" s="153"/>
      <c r="T147" s="154"/>
      <c r="AT147" s="149" t="s">
        <v>138</v>
      </c>
      <c r="AU147" s="149" t="s">
        <v>90</v>
      </c>
      <c r="AV147" s="12" t="s">
        <v>90</v>
      </c>
      <c r="AW147" s="12" t="s">
        <v>140</v>
      </c>
      <c r="AX147" s="12" t="s">
        <v>81</v>
      </c>
      <c r="AY147" s="149" t="s">
        <v>127</v>
      </c>
    </row>
    <row r="148" spans="2:65" s="12" customFormat="1" ht="11.25">
      <c r="B148" s="147"/>
      <c r="D148" s="148" t="s">
        <v>138</v>
      </c>
      <c r="E148" s="149" t="s">
        <v>3</v>
      </c>
      <c r="F148" s="150" t="s">
        <v>267</v>
      </c>
      <c r="H148" s="151">
        <v>3.5999999999999996</v>
      </c>
      <c r="I148" s="152"/>
      <c r="L148" s="147"/>
      <c r="M148" s="153"/>
      <c r="T148" s="154"/>
      <c r="AT148" s="149" t="s">
        <v>138</v>
      </c>
      <c r="AU148" s="149" t="s">
        <v>90</v>
      </c>
      <c r="AV148" s="12" t="s">
        <v>90</v>
      </c>
      <c r="AW148" s="12" t="s">
        <v>140</v>
      </c>
      <c r="AX148" s="12" t="s">
        <v>81</v>
      </c>
      <c r="AY148" s="149" t="s">
        <v>127</v>
      </c>
    </row>
    <row r="149" spans="2:65" s="13" customFormat="1" ht="11.25">
      <c r="B149" s="155"/>
      <c r="D149" s="148" t="s">
        <v>138</v>
      </c>
      <c r="E149" s="156" t="s">
        <v>3</v>
      </c>
      <c r="F149" s="157" t="s">
        <v>141</v>
      </c>
      <c r="H149" s="158">
        <v>14.1</v>
      </c>
      <c r="I149" s="159"/>
      <c r="L149" s="155"/>
      <c r="M149" s="160"/>
      <c r="T149" s="161"/>
      <c r="AT149" s="156" t="s">
        <v>138</v>
      </c>
      <c r="AU149" s="156" t="s">
        <v>90</v>
      </c>
      <c r="AV149" s="13" t="s">
        <v>134</v>
      </c>
      <c r="AW149" s="13" t="s">
        <v>140</v>
      </c>
      <c r="AX149" s="13" t="s">
        <v>24</v>
      </c>
      <c r="AY149" s="156" t="s">
        <v>127</v>
      </c>
    </row>
    <row r="150" spans="2:65" s="1" customFormat="1" ht="37.9" customHeight="1">
      <c r="B150" s="129"/>
      <c r="C150" s="130" t="s">
        <v>273</v>
      </c>
      <c r="D150" s="130" t="s">
        <v>129</v>
      </c>
      <c r="E150" s="131" t="s">
        <v>274</v>
      </c>
      <c r="F150" s="132" t="s">
        <v>275</v>
      </c>
      <c r="G150" s="133" t="s">
        <v>243</v>
      </c>
      <c r="H150" s="134">
        <v>121.85</v>
      </c>
      <c r="I150" s="135"/>
      <c r="J150" s="136">
        <f>ROUND(I150*H150,2)</f>
        <v>0</v>
      </c>
      <c r="K150" s="132" t="s">
        <v>133</v>
      </c>
      <c r="L150" s="34"/>
      <c r="M150" s="137" t="s">
        <v>3</v>
      </c>
      <c r="N150" s="138" t="s">
        <v>52</v>
      </c>
      <c r="P150" s="139">
        <f>O150*H150</f>
        <v>0</v>
      </c>
      <c r="Q150" s="139">
        <v>0</v>
      </c>
      <c r="R150" s="139">
        <f>Q150*H150</f>
        <v>0</v>
      </c>
      <c r="S150" s="139">
        <v>0</v>
      </c>
      <c r="T150" s="140">
        <f>S150*H150</f>
        <v>0</v>
      </c>
      <c r="AR150" s="141" t="s">
        <v>134</v>
      </c>
      <c r="AT150" s="141" t="s">
        <v>129</v>
      </c>
      <c r="AU150" s="141" t="s">
        <v>90</v>
      </c>
      <c r="AY150" s="18" t="s">
        <v>127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8" t="s">
        <v>24</v>
      </c>
      <c r="BK150" s="142">
        <f>ROUND(I150*H150,2)</f>
        <v>0</v>
      </c>
      <c r="BL150" s="18" t="s">
        <v>134</v>
      </c>
      <c r="BM150" s="141" t="s">
        <v>276</v>
      </c>
    </row>
    <row r="151" spans="2:65" s="1" customFormat="1" ht="11.25">
      <c r="B151" s="34"/>
      <c r="D151" s="143" t="s">
        <v>136</v>
      </c>
      <c r="F151" s="144" t="s">
        <v>277</v>
      </c>
      <c r="I151" s="145"/>
      <c r="L151" s="34"/>
      <c r="M151" s="146"/>
      <c r="T151" s="55"/>
      <c r="AT151" s="18" t="s">
        <v>136</v>
      </c>
      <c r="AU151" s="18" t="s">
        <v>90</v>
      </c>
    </row>
    <row r="152" spans="2:65" s="14" customFormat="1" ht="11.25">
      <c r="B152" s="162"/>
      <c r="D152" s="148" t="s">
        <v>138</v>
      </c>
      <c r="E152" s="163" t="s">
        <v>3</v>
      </c>
      <c r="F152" s="164" t="s">
        <v>278</v>
      </c>
      <c r="H152" s="163" t="s">
        <v>3</v>
      </c>
      <c r="I152" s="165"/>
      <c r="L152" s="162"/>
      <c r="M152" s="166"/>
      <c r="T152" s="167"/>
      <c r="AT152" s="163" t="s">
        <v>138</v>
      </c>
      <c r="AU152" s="163" t="s">
        <v>90</v>
      </c>
      <c r="AV152" s="14" t="s">
        <v>24</v>
      </c>
      <c r="AW152" s="14" t="s">
        <v>140</v>
      </c>
      <c r="AX152" s="14" t="s">
        <v>81</v>
      </c>
      <c r="AY152" s="163" t="s">
        <v>127</v>
      </c>
    </row>
    <row r="153" spans="2:65" s="12" customFormat="1" ht="11.25">
      <c r="B153" s="147"/>
      <c r="D153" s="148" t="s">
        <v>138</v>
      </c>
      <c r="E153" s="149" t="s">
        <v>3</v>
      </c>
      <c r="F153" s="150" t="s">
        <v>279</v>
      </c>
      <c r="H153" s="151">
        <v>121.85</v>
      </c>
      <c r="I153" s="152"/>
      <c r="L153" s="147"/>
      <c r="M153" s="153"/>
      <c r="T153" s="154"/>
      <c r="AT153" s="149" t="s">
        <v>138</v>
      </c>
      <c r="AU153" s="149" t="s">
        <v>90</v>
      </c>
      <c r="AV153" s="12" t="s">
        <v>90</v>
      </c>
      <c r="AW153" s="12" t="s">
        <v>140</v>
      </c>
      <c r="AX153" s="12" t="s">
        <v>81</v>
      </c>
      <c r="AY153" s="149" t="s">
        <v>127</v>
      </c>
    </row>
    <row r="154" spans="2:65" s="13" customFormat="1" ht="11.25">
      <c r="B154" s="155"/>
      <c r="D154" s="148" t="s">
        <v>138</v>
      </c>
      <c r="E154" s="156" t="s">
        <v>3</v>
      </c>
      <c r="F154" s="157" t="s">
        <v>141</v>
      </c>
      <c r="H154" s="158">
        <v>121.85</v>
      </c>
      <c r="I154" s="159"/>
      <c r="L154" s="155"/>
      <c r="M154" s="160"/>
      <c r="T154" s="161"/>
      <c r="AT154" s="156" t="s">
        <v>138</v>
      </c>
      <c r="AU154" s="156" t="s">
        <v>90</v>
      </c>
      <c r="AV154" s="13" t="s">
        <v>134</v>
      </c>
      <c r="AW154" s="13" t="s">
        <v>140</v>
      </c>
      <c r="AX154" s="13" t="s">
        <v>24</v>
      </c>
      <c r="AY154" s="156" t="s">
        <v>127</v>
      </c>
    </row>
    <row r="155" spans="2:65" s="1" customFormat="1" ht="37.9" customHeight="1">
      <c r="B155" s="129"/>
      <c r="C155" s="130" t="s">
        <v>280</v>
      </c>
      <c r="D155" s="130" t="s">
        <v>129</v>
      </c>
      <c r="E155" s="131" t="s">
        <v>281</v>
      </c>
      <c r="F155" s="132" t="s">
        <v>282</v>
      </c>
      <c r="G155" s="133" t="s">
        <v>243</v>
      </c>
      <c r="H155" s="134">
        <v>3046.25</v>
      </c>
      <c r="I155" s="135"/>
      <c r="J155" s="136">
        <f>ROUND(I155*H155,2)</f>
        <v>0</v>
      </c>
      <c r="K155" s="132" t="s">
        <v>133</v>
      </c>
      <c r="L155" s="34"/>
      <c r="M155" s="137" t="s">
        <v>3</v>
      </c>
      <c r="N155" s="138" t="s">
        <v>52</v>
      </c>
      <c r="P155" s="139">
        <f>O155*H155</f>
        <v>0</v>
      </c>
      <c r="Q155" s="139">
        <v>0</v>
      </c>
      <c r="R155" s="139">
        <f>Q155*H155</f>
        <v>0</v>
      </c>
      <c r="S155" s="139">
        <v>0</v>
      </c>
      <c r="T155" s="140">
        <f>S155*H155</f>
        <v>0</v>
      </c>
      <c r="AR155" s="141" t="s">
        <v>134</v>
      </c>
      <c r="AT155" s="141" t="s">
        <v>129</v>
      </c>
      <c r="AU155" s="141" t="s">
        <v>90</v>
      </c>
      <c r="AY155" s="18" t="s">
        <v>127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8" t="s">
        <v>24</v>
      </c>
      <c r="BK155" s="142">
        <f>ROUND(I155*H155,2)</f>
        <v>0</v>
      </c>
      <c r="BL155" s="18" t="s">
        <v>134</v>
      </c>
      <c r="BM155" s="141" t="s">
        <v>283</v>
      </c>
    </row>
    <row r="156" spans="2:65" s="1" customFormat="1" ht="11.25">
      <c r="B156" s="34"/>
      <c r="D156" s="143" t="s">
        <v>136</v>
      </c>
      <c r="F156" s="144" t="s">
        <v>284</v>
      </c>
      <c r="I156" s="145"/>
      <c r="L156" s="34"/>
      <c r="M156" s="146"/>
      <c r="T156" s="55"/>
      <c r="AT156" s="18" t="s">
        <v>136</v>
      </c>
      <c r="AU156" s="18" t="s">
        <v>90</v>
      </c>
    </row>
    <row r="157" spans="2:65" s="14" customFormat="1" ht="11.25">
      <c r="B157" s="162"/>
      <c r="D157" s="148" t="s">
        <v>138</v>
      </c>
      <c r="E157" s="163" t="s">
        <v>3</v>
      </c>
      <c r="F157" s="164" t="s">
        <v>278</v>
      </c>
      <c r="H157" s="163" t="s">
        <v>3</v>
      </c>
      <c r="I157" s="165"/>
      <c r="L157" s="162"/>
      <c r="M157" s="166"/>
      <c r="T157" s="167"/>
      <c r="AT157" s="163" t="s">
        <v>138</v>
      </c>
      <c r="AU157" s="163" t="s">
        <v>90</v>
      </c>
      <c r="AV157" s="14" t="s">
        <v>24</v>
      </c>
      <c r="AW157" s="14" t="s">
        <v>140</v>
      </c>
      <c r="AX157" s="14" t="s">
        <v>81</v>
      </c>
      <c r="AY157" s="163" t="s">
        <v>127</v>
      </c>
    </row>
    <row r="158" spans="2:65" s="12" customFormat="1" ht="11.25">
      <c r="B158" s="147"/>
      <c r="D158" s="148" t="s">
        <v>138</v>
      </c>
      <c r="E158" s="149" t="s">
        <v>3</v>
      </c>
      <c r="F158" s="150" t="s">
        <v>285</v>
      </c>
      <c r="H158" s="151">
        <v>3046.25</v>
      </c>
      <c r="I158" s="152"/>
      <c r="L158" s="147"/>
      <c r="M158" s="153"/>
      <c r="T158" s="154"/>
      <c r="AT158" s="149" t="s">
        <v>138</v>
      </c>
      <c r="AU158" s="149" t="s">
        <v>90</v>
      </c>
      <c r="AV158" s="12" t="s">
        <v>90</v>
      </c>
      <c r="AW158" s="12" t="s">
        <v>140</v>
      </c>
      <c r="AX158" s="12" t="s">
        <v>81</v>
      </c>
      <c r="AY158" s="149" t="s">
        <v>127</v>
      </c>
    </row>
    <row r="159" spans="2:65" s="13" customFormat="1" ht="11.25">
      <c r="B159" s="155"/>
      <c r="D159" s="148" t="s">
        <v>138</v>
      </c>
      <c r="E159" s="156" t="s">
        <v>3</v>
      </c>
      <c r="F159" s="157" t="s">
        <v>141</v>
      </c>
      <c r="H159" s="158">
        <v>3046.25</v>
      </c>
      <c r="I159" s="159"/>
      <c r="L159" s="155"/>
      <c r="M159" s="160"/>
      <c r="T159" s="161"/>
      <c r="AT159" s="156" t="s">
        <v>138</v>
      </c>
      <c r="AU159" s="156" t="s">
        <v>90</v>
      </c>
      <c r="AV159" s="13" t="s">
        <v>134</v>
      </c>
      <c r="AW159" s="13" t="s">
        <v>140</v>
      </c>
      <c r="AX159" s="13" t="s">
        <v>24</v>
      </c>
      <c r="AY159" s="156" t="s">
        <v>127</v>
      </c>
    </row>
    <row r="160" spans="2:65" s="1" customFormat="1" ht="33" customHeight="1">
      <c r="B160" s="129"/>
      <c r="C160" s="130" t="s">
        <v>286</v>
      </c>
      <c r="D160" s="130" t="s">
        <v>129</v>
      </c>
      <c r="E160" s="131" t="s">
        <v>287</v>
      </c>
      <c r="F160" s="132" t="s">
        <v>288</v>
      </c>
      <c r="G160" s="133" t="s">
        <v>243</v>
      </c>
      <c r="H160" s="134">
        <v>156.59</v>
      </c>
      <c r="I160" s="135"/>
      <c r="J160" s="136">
        <f>ROUND(I160*H160,2)</f>
        <v>0</v>
      </c>
      <c r="K160" s="132" t="s">
        <v>133</v>
      </c>
      <c r="L160" s="34"/>
      <c r="M160" s="137" t="s">
        <v>3</v>
      </c>
      <c r="N160" s="138" t="s">
        <v>52</v>
      </c>
      <c r="P160" s="139">
        <f>O160*H160</f>
        <v>0</v>
      </c>
      <c r="Q160" s="139">
        <v>0</v>
      </c>
      <c r="R160" s="139">
        <f>Q160*H160</f>
        <v>0</v>
      </c>
      <c r="S160" s="139">
        <v>0</v>
      </c>
      <c r="T160" s="140">
        <f>S160*H160</f>
        <v>0</v>
      </c>
      <c r="AR160" s="141" t="s">
        <v>134</v>
      </c>
      <c r="AT160" s="141" t="s">
        <v>129</v>
      </c>
      <c r="AU160" s="141" t="s">
        <v>90</v>
      </c>
      <c r="AY160" s="18" t="s">
        <v>127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8" t="s">
        <v>24</v>
      </c>
      <c r="BK160" s="142">
        <f>ROUND(I160*H160,2)</f>
        <v>0</v>
      </c>
      <c r="BL160" s="18" t="s">
        <v>134</v>
      </c>
      <c r="BM160" s="141" t="s">
        <v>289</v>
      </c>
    </row>
    <row r="161" spans="2:65" s="1" customFormat="1" ht="11.25">
      <c r="B161" s="34"/>
      <c r="D161" s="143" t="s">
        <v>136</v>
      </c>
      <c r="F161" s="144" t="s">
        <v>290</v>
      </c>
      <c r="I161" s="145"/>
      <c r="L161" s="34"/>
      <c r="M161" s="146"/>
      <c r="T161" s="55"/>
      <c r="AT161" s="18" t="s">
        <v>136</v>
      </c>
      <c r="AU161" s="18" t="s">
        <v>90</v>
      </c>
    </row>
    <row r="162" spans="2:65" s="1" customFormat="1" ht="29.25">
      <c r="B162" s="34"/>
      <c r="D162" s="148" t="s">
        <v>291</v>
      </c>
      <c r="F162" s="171" t="s">
        <v>292</v>
      </c>
      <c r="I162" s="145"/>
      <c r="L162" s="34"/>
      <c r="M162" s="146"/>
      <c r="T162" s="55"/>
      <c r="AT162" s="18" t="s">
        <v>291</v>
      </c>
      <c r="AU162" s="18" t="s">
        <v>90</v>
      </c>
    </row>
    <row r="163" spans="2:65" s="14" customFormat="1" ht="11.25">
      <c r="B163" s="162"/>
      <c r="D163" s="148" t="s">
        <v>138</v>
      </c>
      <c r="E163" s="163" t="s">
        <v>3</v>
      </c>
      <c r="F163" s="164" t="s">
        <v>293</v>
      </c>
      <c r="H163" s="163" t="s">
        <v>3</v>
      </c>
      <c r="I163" s="165"/>
      <c r="L163" s="162"/>
      <c r="M163" s="166"/>
      <c r="T163" s="167"/>
      <c r="AT163" s="163" t="s">
        <v>138</v>
      </c>
      <c r="AU163" s="163" t="s">
        <v>90</v>
      </c>
      <c r="AV163" s="14" t="s">
        <v>24</v>
      </c>
      <c r="AW163" s="14" t="s">
        <v>140</v>
      </c>
      <c r="AX163" s="14" t="s">
        <v>81</v>
      </c>
      <c r="AY163" s="163" t="s">
        <v>127</v>
      </c>
    </row>
    <row r="164" spans="2:65" s="12" customFormat="1" ht="11.25">
      <c r="B164" s="147"/>
      <c r="D164" s="148" t="s">
        <v>138</v>
      </c>
      <c r="E164" s="149" t="s">
        <v>3</v>
      </c>
      <c r="F164" s="150" t="s">
        <v>294</v>
      </c>
      <c r="H164" s="151">
        <v>64.19</v>
      </c>
      <c r="I164" s="152"/>
      <c r="L164" s="147"/>
      <c r="M164" s="153"/>
      <c r="T164" s="154"/>
      <c r="AT164" s="149" t="s">
        <v>138</v>
      </c>
      <c r="AU164" s="149" t="s">
        <v>90</v>
      </c>
      <c r="AV164" s="12" t="s">
        <v>90</v>
      </c>
      <c r="AW164" s="12" t="s">
        <v>140</v>
      </c>
      <c r="AX164" s="12" t="s">
        <v>81</v>
      </c>
      <c r="AY164" s="149" t="s">
        <v>127</v>
      </c>
    </row>
    <row r="165" spans="2:65" s="12" customFormat="1" ht="11.25">
      <c r="B165" s="147"/>
      <c r="D165" s="148" t="s">
        <v>138</v>
      </c>
      <c r="E165" s="149" t="s">
        <v>3</v>
      </c>
      <c r="F165" s="150" t="s">
        <v>295</v>
      </c>
      <c r="H165" s="151">
        <v>92.399999999999991</v>
      </c>
      <c r="I165" s="152"/>
      <c r="L165" s="147"/>
      <c r="M165" s="153"/>
      <c r="T165" s="154"/>
      <c r="AT165" s="149" t="s">
        <v>138</v>
      </c>
      <c r="AU165" s="149" t="s">
        <v>90</v>
      </c>
      <c r="AV165" s="12" t="s">
        <v>90</v>
      </c>
      <c r="AW165" s="12" t="s">
        <v>140</v>
      </c>
      <c r="AX165" s="12" t="s">
        <v>81</v>
      </c>
      <c r="AY165" s="149" t="s">
        <v>127</v>
      </c>
    </row>
    <row r="166" spans="2:65" s="13" customFormat="1" ht="11.25">
      <c r="B166" s="155"/>
      <c r="D166" s="148" t="s">
        <v>138</v>
      </c>
      <c r="E166" s="156" t="s">
        <v>3</v>
      </c>
      <c r="F166" s="157" t="s">
        <v>141</v>
      </c>
      <c r="H166" s="158">
        <v>156.58999999999997</v>
      </c>
      <c r="I166" s="159"/>
      <c r="L166" s="155"/>
      <c r="M166" s="160"/>
      <c r="T166" s="161"/>
      <c r="AT166" s="156" t="s">
        <v>138</v>
      </c>
      <c r="AU166" s="156" t="s">
        <v>90</v>
      </c>
      <c r="AV166" s="13" t="s">
        <v>134</v>
      </c>
      <c r="AW166" s="13" t="s">
        <v>140</v>
      </c>
      <c r="AX166" s="13" t="s">
        <v>24</v>
      </c>
      <c r="AY166" s="156" t="s">
        <v>127</v>
      </c>
    </row>
    <row r="167" spans="2:65" s="1" customFormat="1" ht="16.5" customHeight="1">
      <c r="B167" s="129"/>
      <c r="C167" s="172" t="s">
        <v>296</v>
      </c>
      <c r="D167" s="172" t="s">
        <v>297</v>
      </c>
      <c r="E167" s="173" t="s">
        <v>298</v>
      </c>
      <c r="F167" s="174" t="s">
        <v>299</v>
      </c>
      <c r="G167" s="175" t="s">
        <v>300</v>
      </c>
      <c r="H167" s="176">
        <v>344.49799999999999</v>
      </c>
      <c r="I167" s="177"/>
      <c r="J167" s="178">
        <f>ROUND(I167*H167,2)</f>
        <v>0</v>
      </c>
      <c r="K167" s="174" t="s">
        <v>133</v>
      </c>
      <c r="L167" s="179"/>
      <c r="M167" s="180" t="s">
        <v>3</v>
      </c>
      <c r="N167" s="181" t="s">
        <v>52</v>
      </c>
      <c r="P167" s="139">
        <f>O167*H167</f>
        <v>0</v>
      </c>
      <c r="Q167" s="139">
        <v>0</v>
      </c>
      <c r="R167" s="139">
        <f>Q167*H167</f>
        <v>0</v>
      </c>
      <c r="S167" s="139">
        <v>0</v>
      </c>
      <c r="T167" s="140">
        <f>S167*H167</f>
        <v>0</v>
      </c>
      <c r="AR167" s="141" t="s">
        <v>174</v>
      </c>
      <c r="AT167" s="141" t="s">
        <v>297</v>
      </c>
      <c r="AU167" s="141" t="s">
        <v>90</v>
      </c>
      <c r="AY167" s="18" t="s">
        <v>127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8" t="s">
        <v>24</v>
      </c>
      <c r="BK167" s="142">
        <f>ROUND(I167*H167,2)</f>
        <v>0</v>
      </c>
      <c r="BL167" s="18" t="s">
        <v>134</v>
      </c>
      <c r="BM167" s="141" t="s">
        <v>301</v>
      </c>
    </row>
    <row r="168" spans="2:65" s="14" customFormat="1" ht="11.25">
      <c r="B168" s="162"/>
      <c r="D168" s="148" t="s">
        <v>138</v>
      </c>
      <c r="E168" s="163" t="s">
        <v>3</v>
      </c>
      <c r="F168" s="164" t="s">
        <v>302</v>
      </c>
      <c r="H168" s="163" t="s">
        <v>3</v>
      </c>
      <c r="I168" s="165"/>
      <c r="L168" s="162"/>
      <c r="M168" s="166"/>
      <c r="T168" s="167"/>
      <c r="AT168" s="163" t="s">
        <v>138</v>
      </c>
      <c r="AU168" s="163" t="s">
        <v>90</v>
      </c>
      <c r="AV168" s="14" t="s">
        <v>24</v>
      </c>
      <c r="AW168" s="14" t="s">
        <v>140</v>
      </c>
      <c r="AX168" s="14" t="s">
        <v>81</v>
      </c>
      <c r="AY168" s="163" t="s">
        <v>127</v>
      </c>
    </row>
    <row r="169" spans="2:65" s="12" customFormat="1" ht="11.25">
      <c r="B169" s="147"/>
      <c r="D169" s="148" t="s">
        <v>138</v>
      </c>
      <c r="E169" s="149" t="s">
        <v>3</v>
      </c>
      <c r="F169" s="150" t="s">
        <v>303</v>
      </c>
      <c r="H169" s="151">
        <v>141.21800000000002</v>
      </c>
      <c r="I169" s="152"/>
      <c r="L169" s="147"/>
      <c r="M169" s="153"/>
      <c r="T169" s="154"/>
      <c r="AT169" s="149" t="s">
        <v>138</v>
      </c>
      <c r="AU169" s="149" t="s">
        <v>90</v>
      </c>
      <c r="AV169" s="12" t="s">
        <v>90</v>
      </c>
      <c r="AW169" s="12" t="s">
        <v>140</v>
      </c>
      <c r="AX169" s="12" t="s">
        <v>81</v>
      </c>
      <c r="AY169" s="149" t="s">
        <v>127</v>
      </c>
    </row>
    <row r="170" spans="2:65" s="12" customFormat="1" ht="11.25">
      <c r="B170" s="147"/>
      <c r="D170" s="148" t="s">
        <v>138</v>
      </c>
      <c r="E170" s="149" t="s">
        <v>3</v>
      </c>
      <c r="F170" s="150" t="s">
        <v>304</v>
      </c>
      <c r="H170" s="151">
        <v>203.28</v>
      </c>
      <c r="I170" s="152"/>
      <c r="L170" s="147"/>
      <c r="M170" s="153"/>
      <c r="T170" s="154"/>
      <c r="AT170" s="149" t="s">
        <v>138</v>
      </c>
      <c r="AU170" s="149" t="s">
        <v>90</v>
      </c>
      <c r="AV170" s="12" t="s">
        <v>90</v>
      </c>
      <c r="AW170" s="12" t="s">
        <v>140</v>
      </c>
      <c r="AX170" s="12" t="s">
        <v>81</v>
      </c>
      <c r="AY170" s="149" t="s">
        <v>127</v>
      </c>
    </row>
    <row r="171" spans="2:65" s="13" customFormat="1" ht="11.25">
      <c r="B171" s="155"/>
      <c r="D171" s="148" t="s">
        <v>138</v>
      </c>
      <c r="E171" s="156" t="s">
        <v>3</v>
      </c>
      <c r="F171" s="157" t="s">
        <v>141</v>
      </c>
      <c r="H171" s="158">
        <v>344.49800000000005</v>
      </c>
      <c r="I171" s="159"/>
      <c r="L171" s="155"/>
      <c r="M171" s="160"/>
      <c r="T171" s="161"/>
      <c r="AT171" s="156" t="s">
        <v>138</v>
      </c>
      <c r="AU171" s="156" t="s">
        <v>90</v>
      </c>
      <c r="AV171" s="13" t="s">
        <v>134</v>
      </c>
      <c r="AW171" s="13" t="s">
        <v>140</v>
      </c>
      <c r="AX171" s="13" t="s">
        <v>24</v>
      </c>
      <c r="AY171" s="156" t="s">
        <v>127</v>
      </c>
    </row>
    <row r="172" spans="2:65" s="1" customFormat="1" ht="24.2" customHeight="1">
      <c r="B172" s="129"/>
      <c r="C172" s="130" t="s">
        <v>305</v>
      </c>
      <c r="D172" s="130" t="s">
        <v>129</v>
      </c>
      <c r="E172" s="131" t="s">
        <v>306</v>
      </c>
      <c r="F172" s="132" t="s">
        <v>307</v>
      </c>
      <c r="G172" s="133" t="s">
        <v>300</v>
      </c>
      <c r="H172" s="134">
        <v>219.33</v>
      </c>
      <c r="I172" s="135"/>
      <c r="J172" s="136">
        <f>ROUND(I172*H172,2)</f>
        <v>0</v>
      </c>
      <c r="K172" s="132" t="s">
        <v>133</v>
      </c>
      <c r="L172" s="34"/>
      <c r="M172" s="137" t="s">
        <v>3</v>
      </c>
      <c r="N172" s="138" t="s">
        <v>52</v>
      </c>
      <c r="P172" s="139">
        <f>O172*H172</f>
        <v>0</v>
      </c>
      <c r="Q172" s="139">
        <v>0</v>
      </c>
      <c r="R172" s="139">
        <f>Q172*H172</f>
        <v>0</v>
      </c>
      <c r="S172" s="139">
        <v>0</v>
      </c>
      <c r="T172" s="140">
        <f>S172*H172</f>
        <v>0</v>
      </c>
      <c r="AR172" s="141" t="s">
        <v>134</v>
      </c>
      <c r="AT172" s="141" t="s">
        <v>129</v>
      </c>
      <c r="AU172" s="141" t="s">
        <v>90</v>
      </c>
      <c r="AY172" s="18" t="s">
        <v>127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8" t="s">
        <v>24</v>
      </c>
      <c r="BK172" s="142">
        <f>ROUND(I172*H172,2)</f>
        <v>0</v>
      </c>
      <c r="BL172" s="18" t="s">
        <v>134</v>
      </c>
      <c r="BM172" s="141" t="s">
        <v>308</v>
      </c>
    </row>
    <row r="173" spans="2:65" s="1" customFormat="1" ht="11.25">
      <c r="B173" s="34"/>
      <c r="D173" s="143" t="s">
        <v>136</v>
      </c>
      <c r="F173" s="144" t="s">
        <v>309</v>
      </c>
      <c r="I173" s="145"/>
      <c r="L173" s="34"/>
      <c r="M173" s="146"/>
      <c r="T173" s="55"/>
      <c r="AT173" s="18" t="s">
        <v>136</v>
      </c>
      <c r="AU173" s="18" t="s">
        <v>90</v>
      </c>
    </row>
    <row r="174" spans="2:65" s="14" customFormat="1" ht="11.25">
      <c r="B174" s="162"/>
      <c r="D174" s="148" t="s">
        <v>138</v>
      </c>
      <c r="E174" s="163" t="s">
        <v>3</v>
      </c>
      <c r="F174" s="164" t="s">
        <v>310</v>
      </c>
      <c r="H174" s="163" t="s">
        <v>3</v>
      </c>
      <c r="I174" s="165"/>
      <c r="L174" s="162"/>
      <c r="M174" s="166"/>
      <c r="T174" s="167"/>
      <c r="AT174" s="163" t="s">
        <v>138</v>
      </c>
      <c r="AU174" s="163" t="s">
        <v>90</v>
      </c>
      <c r="AV174" s="14" t="s">
        <v>24</v>
      </c>
      <c r="AW174" s="14" t="s">
        <v>140</v>
      </c>
      <c r="AX174" s="14" t="s">
        <v>81</v>
      </c>
      <c r="AY174" s="163" t="s">
        <v>127</v>
      </c>
    </row>
    <row r="175" spans="2:65" s="12" customFormat="1" ht="11.25">
      <c r="B175" s="147"/>
      <c r="D175" s="148" t="s">
        <v>138</v>
      </c>
      <c r="E175" s="149" t="s">
        <v>3</v>
      </c>
      <c r="F175" s="150" t="s">
        <v>311</v>
      </c>
      <c r="H175" s="151">
        <v>219.32999999999998</v>
      </c>
      <c r="I175" s="152"/>
      <c r="L175" s="147"/>
      <c r="M175" s="153"/>
      <c r="T175" s="154"/>
      <c r="AT175" s="149" t="s">
        <v>138</v>
      </c>
      <c r="AU175" s="149" t="s">
        <v>90</v>
      </c>
      <c r="AV175" s="12" t="s">
        <v>90</v>
      </c>
      <c r="AW175" s="12" t="s">
        <v>140</v>
      </c>
      <c r="AX175" s="12" t="s">
        <v>81</v>
      </c>
      <c r="AY175" s="149" t="s">
        <v>127</v>
      </c>
    </row>
    <row r="176" spans="2:65" s="13" customFormat="1" ht="11.25">
      <c r="B176" s="155"/>
      <c r="D176" s="148" t="s">
        <v>138</v>
      </c>
      <c r="E176" s="156" t="s">
        <v>3</v>
      </c>
      <c r="F176" s="157" t="s">
        <v>141</v>
      </c>
      <c r="H176" s="158">
        <v>219.32999999999998</v>
      </c>
      <c r="I176" s="159"/>
      <c r="L176" s="155"/>
      <c r="M176" s="160"/>
      <c r="T176" s="161"/>
      <c r="AT176" s="156" t="s">
        <v>138</v>
      </c>
      <c r="AU176" s="156" t="s">
        <v>90</v>
      </c>
      <c r="AV176" s="13" t="s">
        <v>134</v>
      </c>
      <c r="AW176" s="13" t="s">
        <v>140</v>
      </c>
      <c r="AX176" s="13" t="s">
        <v>24</v>
      </c>
      <c r="AY176" s="156" t="s">
        <v>127</v>
      </c>
    </row>
    <row r="177" spans="2:65" s="1" customFormat="1" ht="24.2" customHeight="1">
      <c r="B177" s="129"/>
      <c r="C177" s="130" t="s">
        <v>312</v>
      </c>
      <c r="D177" s="130" t="s">
        <v>129</v>
      </c>
      <c r="E177" s="131" t="s">
        <v>313</v>
      </c>
      <c r="F177" s="132" t="s">
        <v>314</v>
      </c>
      <c r="G177" s="133" t="s">
        <v>243</v>
      </c>
      <c r="H177" s="134">
        <v>121.85</v>
      </c>
      <c r="I177" s="135"/>
      <c r="J177" s="136">
        <f>ROUND(I177*H177,2)</f>
        <v>0</v>
      </c>
      <c r="K177" s="132" t="s">
        <v>133</v>
      </c>
      <c r="L177" s="34"/>
      <c r="M177" s="137" t="s">
        <v>3</v>
      </c>
      <c r="N177" s="138" t="s">
        <v>52</v>
      </c>
      <c r="P177" s="139">
        <f>O177*H177</f>
        <v>0</v>
      </c>
      <c r="Q177" s="139">
        <v>0</v>
      </c>
      <c r="R177" s="139">
        <f>Q177*H177</f>
        <v>0</v>
      </c>
      <c r="S177" s="139">
        <v>0</v>
      </c>
      <c r="T177" s="140">
        <f>S177*H177</f>
        <v>0</v>
      </c>
      <c r="AR177" s="141" t="s">
        <v>134</v>
      </c>
      <c r="AT177" s="141" t="s">
        <v>129</v>
      </c>
      <c r="AU177" s="141" t="s">
        <v>90</v>
      </c>
      <c r="AY177" s="18" t="s">
        <v>127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8" t="s">
        <v>24</v>
      </c>
      <c r="BK177" s="142">
        <f>ROUND(I177*H177,2)</f>
        <v>0</v>
      </c>
      <c r="BL177" s="18" t="s">
        <v>134</v>
      </c>
      <c r="BM177" s="141" t="s">
        <v>315</v>
      </c>
    </row>
    <row r="178" spans="2:65" s="1" customFormat="1" ht="11.25">
      <c r="B178" s="34"/>
      <c r="D178" s="143" t="s">
        <v>136</v>
      </c>
      <c r="F178" s="144" t="s">
        <v>316</v>
      </c>
      <c r="I178" s="145"/>
      <c r="L178" s="34"/>
      <c r="M178" s="146"/>
      <c r="T178" s="55"/>
      <c r="AT178" s="18" t="s">
        <v>136</v>
      </c>
      <c r="AU178" s="18" t="s">
        <v>90</v>
      </c>
    </row>
    <row r="179" spans="2:65" s="14" customFormat="1" ht="11.25">
      <c r="B179" s="162"/>
      <c r="D179" s="148" t="s">
        <v>138</v>
      </c>
      <c r="E179" s="163" t="s">
        <v>3</v>
      </c>
      <c r="F179" s="164" t="s">
        <v>317</v>
      </c>
      <c r="H179" s="163" t="s">
        <v>3</v>
      </c>
      <c r="I179" s="165"/>
      <c r="L179" s="162"/>
      <c r="M179" s="166"/>
      <c r="T179" s="167"/>
      <c r="AT179" s="163" t="s">
        <v>138</v>
      </c>
      <c r="AU179" s="163" t="s">
        <v>90</v>
      </c>
      <c r="AV179" s="14" t="s">
        <v>24</v>
      </c>
      <c r="AW179" s="14" t="s">
        <v>140</v>
      </c>
      <c r="AX179" s="14" t="s">
        <v>81</v>
      </c>
      <c r="AY179" s="163" t="s">
        <v>127</v>
      </c>
    </row>
    <row r="180" spans="2:65" s="12" customFormat="1" ht="11.25">
      <c r="B180" s="147"/>
      <c r="D180" s="148" t="s">
        <v>138</v>
      </c>
      <c r="E180" s="149" t="s">
        <v>3</v>
      </c>
      <c r="F180" s="150" t="s">
        <v>279</v>
      </c>
      <c r="H180" s="151">
        <v>121.85</v>
      </c>
      <c r="I180" s="152"/>
      <c r="L180" s="147"/>
      <c r="M180" s="153"/>
      <c r="T180" s="154"/>
      <c r="AT180" s="149" t="s">
        <v>138</v>
      </c>
      <c r="AU180" s="149" t="s">
        <v>90</v>
      </c>
      <c r="AV180" s="12" t="s">
        <v>90</v>
      </c>
      <c r="AW180" s="12" t="s">
        <v>140</v>
      </c>
      <c r="AX180" s="12" t="s">
        <v>81</v>
      </c>
      <c r="AY180" s="149" t="s">
        <v>127</v>
      </c>
    </row>
    <row r="181" spans="2:65" s="13" customFormat="1" ht="11.25">
      <c r="B181" s="155"/>
      <c r="D181" s="148" t="s">
        <v>138</v>
      </c>
      <c r="E181" s="156" t="s">
        <v>3</v>
      </c>
      <c r="F181" s="157" t="s">
        <v>141</v>
      </c>
      <c r="H181" s="158">
        <v>121.85</v>
      </c>
      <c r="I181" s="159"/>
      <c r="L181" s="155"/>
      <c r="M181" s="160"/>
      <c r="T181" s="161"/>
      <c r="AT181" s="156" t="s">
        <v>138</v>
      </c>
      <c r="AU181" s="156" t="s">
        <v>90</v>
      </c>
      <c r="AV181" s="13" t="s">
        <v>134</v>
      </c>
      <c r="AW181" s="13" t="s">
        <v>140</v>
      </c>
      <c r="AX181" s="13" t="s">
        <v>24</v>
      </c>
      <c r="AY181" s="156" t="s">
        <v>127</v>
      </c>
    </row>
    <row r="182" spans="2:65" s="1" customFormat="1" ht="24.2" customHeight="1">
      <c r="B182" s="129"/>
      <c r="C182" s="130" t="s">
        <v>318</v>
      </c>
      <c r="D182" s="130" t="s">
        <v>129</v>
      </c>
      <c r="E182" s="131" t="s">
        <v>319</v>
      </c>
      <c r="F182" s="132" t="s">
        <v>320</v>
      </c>
      <c r="G182" s="133" t="s">
        <v>243</v>
      </c>
      <c r="H182" s="134">
        <v>4.3</v>
      </c>
      <c r="I182" s="135"/>
      <c r="J182" s="136">
        <f>ROUND(I182*H182,2)</f>
        <v>0</v>
      </c>
      <c r="K182" s="132" t="s">
        <v>133</v>
      </c>
      <c r="L182" s="34"/>
      <c r="M182" s="137" t="s">
        <v>3</v>
      </c>
      <c r="N182" s="138" t="s">
        <v>52</v>
      </c>
      <c r="P182" s="139">
        <f>O182*H182</f>
        <v>0</v>
      </c>
      <c r="Q182" s="139">
        <v>0</v>
      </c>
      <c r="R182" s="139">
        <f>Q182*H182</f>
        <v>0</v>
      </c>
      <c r="S182" s="139">
        <v>0</v>
      </c>
      <c r="T182" s="140">
        <f>S182*H182</f>
        <v>0</v>
      </c>
      <c r="AR182" s="141" t="s">
        <v>134</v>
      </c>
      <c r="AT182" s="141" t="s">
        <v>129</v>
      </c>
      <c r="AU182" s="141" t="s">
        <v>90</v>
      </c>
      <c r="AY182" s="18" t="s">
        <v>127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8" t="s">
        <v>24</v>
      </c>
      <c r="BK182" s="142">
        <f>ROUND(I182*H182,2)</f>
        <v>0</v>
      </c>
      <c r="BL182" s="18" t="s">
        <v>134</v>
      </c>
      <c r="BM182" s="141" t="s">
        <v>321</v>
      </c>
    </row>
    <row r="183" spans="2:65" s="1" customFormat="1" ht="11.25">
      <c r="B183" s="34"/>
      <c r="D183" s="143" t="s">
        <v>136</v>
      </c>
      <c r="F183" s="144" t="s">
        <v>322</v>
      </c>
      <c r="I183" s="145"/>
      <c r="L183" s="34"/>
      <c r="M183" s="146"/>
      <c r="T183" s="55"/>
      <c r="AT183" s="18" t="s">
        <v>136</v>
      </c>
      <c r="AU183" s="18" t="s">
        <v>90</v>
      </c>
    </row>
    <row r="184" spans="2:65" s="14" customFormat="1" ht="11.25">
      <c r="B184" s="162"/>
      <c r="D184" s="148" t="s">
        <v>138</v>
      </c>
      <c r="E184" s="163" t="s">
        <v>3</v>
      </c>
      <c r="F184" s="164" t="s">
        <v>323</v>
      </c>
      <c r="H184" s="163" t="s">
        <v>3</v>
      </c>
      <c r="I184" s="165"/>
      <c r="L184" s="162"/>
      <c r="M184" s="166"/>
      <c r="T184" s="167"/>
      <c r="AT184" s="163" t="s">
        <v>138</v>
      </c>
      <c r="AU184" s="163" t="s">
        <v>90</v>
      </c>
      <c r="AV184" s="14" t="s">
        <v>24</v>
      </c>
      <c r="AW184" s="14" t="s">
        <v>140</v>
      </c>
      <c r="AX184" s="14" t="s">
        <v>81</v>
      </c>
      <c r="AY184" s="163" t="s">
        <v>127</v>
      </c>
    </row>
    <row r="185" spans="2:65" s="12" customFormat="1" ht="11.25">
      <c r="B185" s="147"/>
      <c r="D185" s="148" t="s">
        <v>138</v>
      </c>
      <c r="E185" s="149" t="s">
        <v>3</v>
      </c>
      <c r="F185" s="150" t="s">
        <v>324</v>
      </c>
      <c r="H185" s="151">
        <v>3.1500000000000004</v>
      </c>
      <c r="I185" s="152"/>
      <c r="L185" s="147"/>
      <c r="M185" s="153"/>
      <c r="T185" s="154"/>
      <c r="AT185" s="149" t="s">
        <v>138</v>
      </c>
      <c r="AU185" s="149" t="s">
        <v>90</v>
      </c>
      <c r="AV185" s="12" t="s">
        <v>90</v>
      </c>
      <c r="AW185" s="12" t="s">
        <v>140</v>
      </c>
      <c r="AX185" s="12" t="s">
        <v>81</v>
      </c>
      <c r="AY185" s="149" t="s">
        <v>127</v>
      </c>
    </row>
    <row r="186" spans="2:65" s="12" customFormat="1" ht="11.25">
      <c r="B186" s="147"/>
      <c r="D186" s="148" t="s">
        <v>138</v>
      </c>
      <c r="E186" s="149" t="s">
        <v>3</v>
      </c>
      <c r="F186" s="150" t="s">
        <v>325</v>
      </c>
      <c r="H186" s="151">
        <v>1.1499999999999999</v>
      </c>
      <c r="I186" s="152"/>
      <c r="L186" s="147"/>
      <c r="M186" s="153"/>
      <c r="T186" s="154"/>
      <c r="AT186" s="149" t="s">
        <v>138</v>
      </c>
      <c r="AU186" s="149" t="s">
        <v>90</v>
      </c>
      <c r="AV186" s="12" t="s">
        <v>90</v>
      </c>
      <c r="AW186" s="12" t="s">
        <v>140</v>
      </c>
      <c r="AX186" s="12" t="s">
        <v>81</v>
      </c>
      <c r="AY186" s="149" t="s">
        <v>127</v>
      </c>
    </row>
    <row r="187" spans="2:65" s="13" customFormat="1" ht="11.25">
      <c r="B187" s="155"/>
      <c r="D187" s="148" t="s">
        <v>138</v>
      </c>
      <c r="E187" s="156" t="s">
        <v>3</v>
      </c>
      <c r="F187" s="157" t="s">
        <v>141</v>
      </c>
      <c r="H187" s="158">
        <v>4.3000000000000007</v>
      </c>
      <c r="I187" s="159"/>
      <c r="L187" s="155"/>
      <c r="M187" s="160"/>
      <c r="T187" s="161"/>
      <c r="AT187" s="156" t="s">
        <v>138</v>
      </c>
      <c r="AU187" s="156" t="s">
        <v>90</v>
      </c>
      <c r="AV187" s="13" t="s">
        <v>134</v>
      </c>
      <c r="AW187" s="13" t="s">
        <v>140</v>
      </c>
      <c r="AX187" s="13" t="s">
        <v>24</v>
      </c>
      <c r="AY187" s="156" t="s">
        <v>127</v>
      </c>
    </row>
    <row r="188" spans="2:65" s="1" customFormat="1" ht="16.5" customHeight="1">
      <c r="B188" s="129"/>
      <c r="C188" s="172" t="s">
        <v>8</v>
      </c>
      <c r="D188" s="172" t="s">
        <v>297</v>
      </c>
      <c r="E188" s="173" t="s">
        <v>326</v>
      </c>
      <c r="F188" s="174" t="s">
        <v>327</v>
      </c>
      <c r="G188" s="175" t="s">
        <v>300</v>
      </c>
      <c r="H188" s="176">
        <v>8.6</v>
      </c>
      <c r="I188" s="177"/>
      <c r="J188" s="178">
        <f>ROUND(I188*H188,2)</f>
        <v>0</v>
      </c>
      <c r="K188" s="174" t="s">
        <v>133</v>
      </c>
      <c r="L188" s="179"/>
      <c r="M188" s="180" t="s">
        <v>3</v>
      </c>
      <c r="N188" s="181" t="s">
        <v>52</v>
      </c>
      <c r="P188" s="139">
        <f>O188*H188</f>
        <v>0</v>
      </c>
      <c r="Q188" s="139">
        <v>0</v>
      </c>
      <c r="R188" s="139">
        <f>Q188*H188</f>
        <v>0</v>
      </c>
      <c r="S188" s="139">
        <v>0</v>
      </c>
      <c r="T188" s="140">
        <f>S188*H188</f>
        <v>0</v>
      </c>
      <c r="AR188" s="141" t="s">
        <v>174</v>
      </c>
      <c r="AT188" s="141" t="s">
        <v>297</v>
      </c>
      <c r="AU188" s="141" t="s">
        <v>90</v>
      </c>
      <c r="AY188" s="18" t="s">
        <v>127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8" t="s">
        <v>24</v>
      </c>
      <c r="BK188" s="142">
        <f>ROUND(I188*H188,2)</f>
        <v>0</v>
      </c>
      <c r="BL188" s="18" t="s">
        <v>134</v>
      </c>
      <c r="BM188" s="141" t="s">
        <v>328</v>
      </c>
    </row>
    <row r="189" spans="2:65" s="12" customFormat="1" ht="11.25">
      <c r="B189" s="147"/>
      <c r="D189" s="148" t="s">
        <v>138</v>
      </c>
      <c r="E189" s="149" t="s">
        <v>3</v>
      </c>
      <c r="F189" s="150" t="s">
        <v>329</v>
      </c>
      <c r="H189" s="151">
        <v>8.6</v>
      </c>
      <c r="I189" s="152"/>
      <c r="L189" s="147"/>
      <c r="M189" s="153"/>
      <c r="T189" s="154"/>
      <c r="AT189" s="149" t="s">
        <v>138</v>
      </c>
      <c r="AU189" s="149" t="s">
        <v>90</v>
      </c>
      <c r="AV189" s="12" t="s">
        <v>90</v>
      </c>
      <c r="AW189" s="12" t="s">
        <v>140</v>
      </c>
      <c r="AX189" s="12" t="s">
        <v>81</v>
      </c>
      <c r="AY189" s="149" t="s">
        <v>127</v>
      </c>
    </row>
    <row r="190" spans="2:65" s="13" customFormat="1" ht="11.25">
      <c r="B190" s="155"/>
      <c r="D190" s="148" t="s">
        <v>138</v>
      </c>
      <c r="E190" s="156" t="s">
        <v>3</v>
      </c>
      <c r="F190" s="157" t="s">
        <v>141</v>
      </c>
      <c r="H190" s="158">
        <v>8.6</v>
      </c>
      <c r="I190" s="159"/>
      <c r="L190" s="155"/>
      <c r="M190" s="160"/>
      <c r="T190" s="161"/>
      <c r="AT190" s="156" t="s">
        <v>138</v>
      </c>
      <c r="AU190" s="156" t="s">
        <v>90</v>
      </c>
      <c r="AV190" s="13" t="s">
        <v>134</v>
      </c>
      <c r="AW190" s="13" t="s">
        <v>140</v>
      </c>
      <c r="AX190" s="13" t="s">
        <v>24</v>
      </c>
      <c r="AY190" s="156" t="s">
        <v>127</v>
      </c>
    </row>
    <row r="191" spans="2:65" s="1" customFormat="1" ht="33" customHeight="1">
      <c r="B191" s="129"/>
      <c r="C191" s="130" t="s">
        <v>330</v>
      </c>
      <c r="D191" s="130" t="s">
        <v>129</v>
      </c>
      <c r="E191" s="131" t="s">
        <v>331</v>
      </c>
      <c r="F191" s="132" t="s">
        <v>332</v>
      </c>
      <c r="G191" s="133" t="s">
        <v>243</v>
      </c>
      <c r="H191" s="134">
        <v>1.75</v>
      </c>
      <c r="I191" s="135"/>
      <c r="J191" s="136">
        <f>ROUND(I191*H191,2)</f>
        <v>0</v>
      </c>
      <c r="K191" s="132" t="s">
        <v>133</v>
      </c>
      <c r="L191" s="34"/>
      <c r="M191" s="137" t="s">
        <v>3</v>
      </c>
      <c r="N191" s="138" t="s">
        <v>52</v>
      </c>
      <c r="P191" s="139">
        <f>O191*H191</f>
        <v>0</v>
      </c>
      <c r="Q191" s="139">
        <v>0</v>
      </c>
      <c r="R191" s="139">
        <f>Q191*H191</f>
        <v>0</v>
      </c>
      <c r="S191" s="139">
        <v>0</v>
      </c>
      <c r="T191" s="140">
        <f>S191*H191</f>
        <v>0</v>
      </c>
      <c r="AR191" s="141" t="s">
        <v>134</v>
      </c>
      <c r="AT191" s="141" t="s">
        <v>129</v>
      </c>
      <c r="AU191" s="141" t="s">
        <v>90</v>
      </c>
      <c r="AY191" s="18" t="s">
        <v>127</v>
      </c>
      <c r="BE191" s="142">
        <f>IF(N191="základní",J191,0)</f>
        <v>0</v>
      </c>
      <c r="BF191" s="142">
        <f>IF(N191="snížená",J191,0)</f>
        <v>0</v>
      </c>
      <c r="BG191" s="142">
        <f>IF(N191="zákl. přenesená",J191,0)</f>
        <v>0</v>
      </c>
      <c r="BH191" s="142">
        <f>IF(N191="sníž. přenesená",J191,0)</f>
        <v>0</v>
      </c>
      <c r="BI191" s="142">
        <f>IF(N191="nulová",J191,0)</f>
        <v>0</v>
      </c>
      <c r="BJ191" s="18" t="s">
        <v>24</v>
      </c>
      <c r="BK191" s="142">
        <f>ROUND(I191*H191,2)</f>
        <v>0</v>
      </c>
      <c r="BL191" s="18" t="s">
        <v>134</v>
      </c>
      <c r="BM191" s="141" t="s">
        <v>333</v>
      </c>
    </row>
    <row r="192" spans="2:65" s="1" customFormat="1" ht="11.25">
      <c r="B192" s="34"/>
      <c r="D192" s="143" t="s">
        <v>136</v>
      </c>
      <c r="F192" s="144" t="s">
        <v>334</v>
      </c>
      <c r="I192" s="145"/>
      <c r="L192" s="34"/>
      <c r="M192" s="146"/>
      <c r="T192" s="55"/>
      <c r="AT192" s="18" t="s">
        <v>136</v>
      </c>
      <c r="AU192" s="18" t="s">
        <v>90</v>
      </c>
    </row>
    <row r="193" spans="2:65" s="14" customFormat="1" ht="11.25">
      <c r="B193" s="162"/>
      <c r="D193" s="148" t="s">
        <v>138</v>
      </c>
      <c r="E193" s="163" t="s">
        <v>3</v>
      </c>
      <c r="F193" s="164" t="s">
        <v>335</v>
      </c>
      <c r="H193" s="163" t="s">
        <v>3</v>
      </c>
      <c r="I193" s="165"/>
      <c r="L193" s="162"/>
      <c r="M193" s="166"/>
      <c r="T193" s="167"/>
      <c r="AT193" s="163" t="s">
        <v>138</v>
      </c>
      <c r="AU193" s="163" t="s">
        <v>90</v>
      </c>
      <c r="AV193" s="14" t="s">
        <v>24</v>
      </c>
      <c r="AW193" s="14" t="s">
        <v>140</v>
      </c>
      <c r="AX193" s="14" t="s">
        <v>81</v>
      </c>
      <c r="AY193" s="163" t="s">
        <v>127</v>
      </c>
    </row>
    <row r="194" spans="2:65" s="12" customFormat="1" ht="11.25">
      <c r="B194" s="147"/>
      <c r="D194" s="148" t="s">
        <v>138</v>
      </c>
      <c r="E194" s="149" t="s">
        <v>3</v>
      </c>
      <c r="F194" s="150" t="s">
        <v>336</v>
      </c>
      <c r="H194" s="151">
        <v>1.05</v>
      </c>
      <c r="I194" s="152"/>
      <c r="L194" s="147"/>
      <c r="M194" s="153"/>
      <c r="T194" s="154"/>
      <c r="AT194" s="149" t="s">
        <v>138</v>
      </c>
      <c r="AU194" s="149" t="s">
        <v>90</v>
      </c>
      <c r="AV194" s="12" t="s">
        <v>90</v>
      </c>
      <c r="AW194" s="12" t="s">
        <v>140</v>
      </c>
      <c r="AX194" s="12" t="s">
        <v>81</v>
      </c>
      <c r="AY194" s="149" t="s">
        <v>127</v>
      </c>
    </row>
    <row r="195" spans="2:65" s="15" customFormat="1" ht="11.25">
      <c r="B195" s="182"/>
      <c r="D195" s="148" t="s">
        <v>138</v>
      </c>
      <c r="E195" s="183" t="s">
        <v>3</v>
      </c>
      <c r="F195" s="184" t="s">
        <v>337</v>
      </c>
      <c r="H195" s="185">
        <v>1.05</v>
      </c>
      <c r="I195" s="186"/>
      <c r="L195" s="182"/>
      <c r="M195" s="187"/>
      <c r="T195" s="188"/>
      <c r="AT195" s="183" t="s">
        <v>138</v>
      </c>
      <c r="AU195" s="183" t="s">
        <v>90</v>
      </c>
      <c r="AV195" s="15" t="s">
        <v>148</v>
      </c>
      <c r="AW195" s="15" t="s">
        <v>140</v>
      </c>
      <c r="AX195" s="15" t="s">
        <v>81</v>
      </c>
      <c r="AY195" s="183" t="s">
        <v>127</v>
      </c>
    </row>
    <row r="196" spans="2:65" s="14" customFormat="1" ht="11.25">
      <c r="B196" s="162"/>
      <c r="D196" s="148" t="s">
        <v>138</v>
      </c>
      <c r="E196" s="163" t="s">
        <v>3</v>
      </c>
      <c r="F196" s="164" t="s">
        <v>338</v>
      </c>
      <c r="H196" s="163" t="s">
        <v>3</v>
      </c>
      <c r="I196" s="165"/>
      <c r="L196" s="162"/>
      <c r="M196" s="166"/>
      <c r="T196" s="167"/>
      <c r="AT196" s="163" t="s">
        <v>138</v>
      </c>
      <c r="AU196" s="163" t="s">
        <v>90</v>
      </c>
      <c r="AV196" s="14" t="s">
        <v>24</v>
      </c>
      <c r="AW196" s="14" t="s">
        <v>140</v>
      </c>
      <c r="AX196" s="14" t="s">
        <v>81</v>
      </c>
      <c r="AY196" s="163" t="s">
        <v>127</v>
      </c>
    </row>
    <row r="197" spans="2:65" s="12" customFormat="1" ht="11.25">
      <c r="B197" s="147"/>
      <c r="D197" s="148" t="s">
        <v>138</v>
      </c>
      <c r="E197" s="149" t="s">
        <v>3</v>
      </c>
      <c r="F197" s="150" t="s">
        <v>339</v>
      </c>
      <c r="H197" s="151">
        <v>0.70000000000000007</v>
      </c>
      <c r="I197" s="152"/>
      <c r="L197" s="147"/>
      <c r="M197" s="153"/>
      <c r="T197" s="154"/>
      <c r="AT197" s="149" t="s">
        <v>138</v>
      </c>
      <c r="AU197" s="149" t="s">
        <v>90</v>
      </c>
      <c r="AV197" s="12" t="s">
        <v>90</v>
      </c>
      <c r="AW197" s="12" t="s">
        <v>140</v>
      </c>
      <c r="AX197" s="12" t="s">
        <v>81</v>
      </c>
      <c r="AY197" s="149" t="s">
        <v>127</v>
      </c>
    </row>
    <row r="198" spans="2:65" s="15" customFormat="1" ht="11.25">
      <c r="B198" s="182"/>
      <c r="D198" s="148" t="s">
        <v>138</v>
      </c>
      <c r="E198" s="183" t="s">
        <v>3</v>
      </c>
      <c r="F198" s="184" t="s">
        <v>337</v>
      </c>
      <c r="H198" s="185">
        <v>0.70000000000000007</v>
      </c>
      <c r="I198" s="186"/>
      <c r="L198" s="182"/>
      <c r="M198" s="187"/>
      <c r="T198" s="188"/>
      <c r="AT198" s="183" t="s">
        <v>138</v>
      </c>
      <c r="AU198" s="183" t="s">
        <v>90</v>
      </c>
      <c r="AV198" s="15" t="s">
        <v>148</v>
      </c>
      <c r="AW198" s="15" t="s">
        <v>140</v>
      </c>
      <c r="AX198" s="15" t="s">
        <v>81</v>
      </c>
      <c r="AY198" s="183" t="s">
        <v>127</v>
      </c>
    </row>
    <row r="199" spans="2:65" s="13" customFormat="1" ht="11.25">
      <c r="B199" s="155"/>
      <c r="D199" s="148" t="s">
        <v>138</v>
      </c>
      <c r="E199" s="156" t="s">
        <v>3</v>
      </c>
      <c r="F199" s="157" t="s">
        <v>141</v>
      </c>
      <c r="H199" s="158">
        <v>1.75</v>
      </c>
      <c r="I199" s="159"/>
      <c r="L199" s="155"/>
      <c r="M199" s="160"/>
      <c r="T199" s="161"/>
      <c r="AT199" s="156" t="s">
        <v>138</v>
      </c>
      <c r="AU199" s="156" t="s">
        <v>90</v>
      </c>
      <c r="AV199" s="13" t="s">
        <v>134</v>
      </c>
      <c r="AW199" s="13" t="s">
        <v>140</v>
      </c>
      <c r="AX199" s="13" t="s">
        <v>24</v>
      </c>
      <c r="AY199" s="156" t="s">
        <v>127</v>
      </c>
    </row>
    <row r="200" spans="2:65" s="1" customFormat="1" ht="16.5" customHeight="1">
      <c r="B200" s="129"/>
      <c r="C200" s="172" t="s">
        <v>340</v>
      </c>
      <c r="D200" s="172" t="s">
        <v>297</v>
      </c>
      <c r="E200" s="173" t="s">
        <v>341</v>
      </c>
      <c r="F200" s="174" t="s">
        <v>342</v>
      </c>
      <c r="G200" s="175" t="s">
        <v>300</v>
      </c>
      <c r="H200" s="176">
        <v>2.1</v>
      </c>
      <c r="I200" s="177"/>
      <c r="J200" s="178">
        <f>ROUND(I200*H200,2)</f>
        <v>0</v>
      </c>
      <c r="K200" s="174" t="s">
        <v>133</v>
      </c>
      <c r="L200" s="179"/>
      <c r="M200" s="180" t="s">
        <v>3</v>
      </c>
      <c r="N200" s="181" t="s">
        <v>52</v>
      </c>
      <c r="P200" s="139">
        <f>O200*H200</f>
        <v>0</v>
      </c>
      <c r="Q200" s="139">
        <v>0</v>
      </c>
      <c r="R200" s="139">
        <f>Q200*H200</f>
        <v>0</v>
      </c>
      <c r="S200" s="139">
        <v>0</v>
      </c>
      <c r="T200" s="140">
        <f>S200*H200</f>
        <v>0</v>
      </c>
      <c r="AR200" s="141" t="s">
        <v>174</v>
      </c>
      <c r="AT200" s="141" t="s">
        <v>297</v>
      </c>
      <c r="AU200" s="141" t="s">
        <v>90</v>
      </c>
      <c r="AY200" s="18" t="s">
        <v>127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8" t="s">
        <v>24</v>
      </c>
      <c r="BK200" s="142">
        <f>ROUND(I200*H200,2)</f>
        <v>0</v>
      </c>
      <c r="BL200" s="18" t="s">
        <v>134</v>
      </c>
      <c r="BM200" s="141" t="s">
        <v>343</v>
      </c>
    </row>
    <row r="201" spans="2:65" s="12" customFormat="1" ht="11.25">
      <c r="B201" s="147"/>
      <c r="D201" s="148" t="s">
        <v>138</v>
      </c>
      <c r="E201" s="149" t="s">
        <v>3</v>
      </c>
      <c r="F201" s="150" t="s">
        <v>344</v>
      </c>
      <c r="H201" s="151">
        <v>2.1</v>
      </c>
      <c r="I201" s="152"/>
      <c r="L201" s="147"/>
      <c r="M201" s="153"/>
      <c r="T201" s="154"/>
      <c r="AT201" s="149" t="s">
        <v>138</v>
      </c>
      <c r="AU201" s="149" t="s">
        <v>90</v>
      </c>
      <c r="AV201" s="12" t="s">
        <v>90</v>
      </c>
      <c r="AW201" s="12" t="s">
        <v>140</v>
      </c>
      <c r="AX201" s="12" t="s">
        <v>81</v>
      </c>
      <c r="AY201" s="149" t="s">
        <v>127</v>
      </c>
    </row>
    <row r="202" spans="2:65" s="13" customFormat="1" ht="11.25">
      <c r="B202" s="155"/>
      <c r="D202" s="148" t="s">
        <v>138</v>
      </c>
      <c r="E202" s="156" t="s">
        <v>3</v>
      </c>
      <c r="F202" s="157" t="s">
        <v>141</v>
      </c>
      <c r="H202" s="158">
        <v>2.1</v>
      </c>
      <c r="I202" s="159"/>
      <c r="L202" s="155"/>
      <c r="M202" s="160"/>
      <c r="T202" s="161"/>
      <c r="AT202" s="156" t="s">
        <v>138</v>
      </c>
      <c r="AU202" s="156" t="s">
        <v>90</v>
      </c>
      <c r="AV202" s="13" t="s">
        <v>134</v>
      </c>
      <c r="AW202" s="13" t="s">
        <v>140</v>
      </c>
      <c r="AX202" s="13" t="s">
        <v>24</v>
      </c>
      <c r="AY202" s="156" t="s">
        <v>127</v>
      </c>
    </row>
    <row r="203" spans="2:65" s="1" customFormat="1" ht="16.5" customHeight="1">
      <c r="B203" s="129"/>
      <c r="C203" s="172" t="s">
        <v>345</v>
      </c>
      <c r="D203" s="172" t="s">
        <v>297</v>
      </c>
      <c r="E203" s="173" t="s">
        <v>346</v>
      </c>
      <c r="F203" s="174" t="s">
        <v>347</v>
      </c>
      <c r="G203" s="175" t="s">
        <v>300</v>
      </c>
      <c r="H203" s="176">
        <v>1.4</v>
      </c>
      <c r="I203" s="177"/>
      <c r="J203" s="178">
        <f>ROUND(I203*H203,2)</f>
        <v>0</v>
      </c>
      <c r="K203" s="174" t="s">
        <v>133</v>
      </c>
      <c r="L203" s="179"/>
      <c r="M203" s="180" t="s">
        <v>3</v>
      </c>
      <c r="N203" s="181" t="s">
        <v>52</v>
      </c>
      <c r="P203" s="139">
        <f>O203*H203</f>
        <v>0</v>
      </c>
      <c r="Q203" s="139">
        <v>0</v>
      </c>
      <c r="R203" s="139">
        <f>Q203*H203</f>
        <v>0</v>
      </c>
      <c r="S203" s="139">
        <v>0</v>
      </c>
      <c r="T203" s="140">
        <f>S203*H203</f>
        <v>0</v>
      </c>
      <c r="AR203" s="141" t="s">
        <v>174</v>
      </c>
      <c r="AT203" s="141" t="s">
        <v>297</v>
      </c>
      <c r="AU203" s="141" t="s">
        <v>90</v>
      </c>
      <c r="AY203" s="18" t="s">
        <v>127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8" t="s">
        <v>24</v>
      </c>
      <c r="BK203" s="142">
        <f>ROUND(I203*H203,2)</f>
        <v>0</v>
      </c>
      <c r="BL203" s="18" t="s">
        <v>134</v>
      </c>
      <c r="BM203" s="141" t="s">
        <v>348</v>
      </c>
    </row>
    <row r="204" spans="2:65" s="12" customFormat="1" ht="11.25">
      <c r="B204" s="147"/>
      <c r="D204" s="148" t="s">
        <v>138</v>
      </c>
      <c r="E204" s="149" t="s">
        <v>3</v>
      </c>
      <c r="F204" s="150" t="s">
        <v>349</v>
      </c>
      <c r="H204" s="151">
        <v>1.4</v>
      </c>
      <c r="I204" s="152"/>
      <c r="L204" s="147"/>
      <c r="M204" s="153"/>
      <c r="T204" s="154"/>
      <c r="AT204" s="149" t="s">
        <v>138</v>
      </c>
      <c r="AU204" s="149" t="s">
        <v>90</v>
      </c>
      <c r="AV204" s="12" t="s">
        <v>90</v>
      </c>
      <c r="AW204" s="12" t="s">
        <v>140</v>
      </c>
      <c r="AX204" s="12" t="s">
        <v>81</v>
      </c>
      <c r="AY204" s="149" t="s">
        <v>127</v>
      </c>
    </row>
    <row r="205" spans="2:65" s="13" customFormat="1" ht="11.25">
      <c r="B205" s="155"/>
      <c r="D205" s="148" t="s">
        <v>138</v>
      </c>
      <c r="E205" s="156" t="s">
        <v>3</v>
      </c>
      <c r="F205" s="157" t="s">
        <v>141</v>
      </c>
      <c r="H205" s="158">
        <v>1.4</v>
      </c>
      <c r="I205" s="159"/>
      <c r="L205" s="155"/>
      <c r="M205" s="160"/>
      <c r="T205" s="161"/>
      <c r="AT205" s="156" t="s">
        <v>138</v>
      </c>
      <c r="AU205" s="156" t="s">
        <v>90</v>
      </c>
      <c r="AV205" s="13" t="s">
        <v>134</v>
      </c>
      <c r="AW205" s="13" t="s">
        <v>140</v>
      </c>
      <c r="AX205" s="13" t="s">
        <v>24</v>
      </c>
      <c r="AY205" s="156" t="s">
        <v>127</v>
      </c>
    </row>
    <row r="206" spans="2:65" s="1" customFormat="1" ht="16.5" customHeight="1">
      <c r="B206" s="129"/>
      <c r="C206" s="130" t="s">
        <v>350</v>
      </c>
      <c r="D206" s="130" t="s">
        <v>129</v>
      </c>
      <c r="E206" s="131" t="s">
        <v>351</v>
      </c>
      <c r="F206" s="132" t="s">
        <v>352</v>
      </c>
      <c r="G206" s="133" t="s">
        <v>132</v>
      </c>
      <c r="H206" s="134">
        <v>408.5</v>
      </c>
      <c r="I206" s="135"/>
      <c r="J206" s="136">
        <f>ROUND(I206*H206,2)</f>
        <v>0</v>
      </c>
      <c r="K206" s="132" t="s">
        <v>133</v>
      </c>
      <c r="L206" s="34"/>
      <c r="M206" s="137" t="s">
        <v>3</v>
      </c>
      <c r="N206" s="138" t="s">
        <v>52</v>
      </c>
      <c r="P206" s="139">
        <f>O206*H206</f>
        <v>0</v>
      </c>
      <c r="Q206" s="139">
        <v>0</v>
      </c>
      <c r="R206" s="139">
        <f>Q206*H206</f>
        <v>0</v>
      </c>
      <c r="S206" s="139">
        <v>0</v>
      </c>
      <c r="T206" s="140">
        <f>S206*H206</f>
        <v>0</v>
      </c>
      <c r="AR206" s="141" t="s">
        <v>134</v>
      </c>
      <c r="AT206" s="141" t="s">
        <v>129</v>
      </c>
      <c r="AU206" s="141" t="s">
        <v>90</v>
      </c>
      <c r="AY206" s="18" t="s">
        <v>127</v>
      </c>
      <c r="BE206" s="142">
        <f>IF(N206="základní",J206,0)</f>
        <v>0</v>
      </c>
      <c r="BF206" s="142">
        <f>IF(N206="snížená",J206,0)</f>
        <v>0</v>
      </c>
      <c r="BG206" s="142">
        <f>IF(N206="zákl. přenesená",J206,0)</f>
        <v>0</v>
      </c>
      <c r="BH206" s="142">
        <f>IF(N206="sníž. přenesená",J206,0)</f>
        <v>0</v>
      </c>
      <c r="BI206" s="142">
        <f>IF(N206="nulová",J206,0)</f>
        <v>0</v>
      </c>
      <c r="BJ206" s="18" t="s">
        <v>24</v>
      </c>
      <c r="BK206" s="142">
        <f>ROUND(I206*H206,2)</f>
        <v>0</v>
      </c>
      <c r="BL206" s="18" t="s">
        <v>134</v>
      </c>
      <c r="BM206" s="141" t="s">
        <v>353</v>
      </c>
    </row>
    <row r="207" spans="2:65" s="1" customFormat="1" ht="11.25">
      <c r="B207" s="34"/>
      <c r="D207" s="143" t="s">
        <v>136</v>
      </c>
      <c r="F207" s="144" t="s">
        <v>354</v>
      </c>
      <c r="I207" s="145"/>
      <c r="L207" s="34"/>
      <c r="M207" s="146"/>
      <c r="T207" s="55"/>
      <c r="AT207" s="18" t="s">
        <v>136</v>
      </c>
      <c r="AU207" s="18" t="s">
        <v>90</v>
      </c>
    </row>
    <row r="208" spans="2:65" s="14" customFormat="1" ht="11.25">
      <c r="B208" s="162"/>
      <c r="D208" s="148" t="s">
        <v>138</v>
      </c>
      <c r="E208" s="163" t="s">
        <v>3</v>
      </c>
      <c r="F208" s="164" t="s">
        <v>355</v>
      </c>
      <c r="H208" s="163" t="s">
        <v>3</v>
      </c>
      <c r="I208" s="165"/>
      <c r="L208" s="162"/>
      <c r="M208" s="166"/>
      <c r="T208" s="167"/>
      <c r="AT208" s="163" t="s">
        <v>138</v>
      </c>
      <c r="AU208" s="163" t="s">
        <v>90</v>
      </c>
      <c r="AV208" s="14" t="s">
        <v>24</v>
      </c>
      <c r="AW208" s="14" t="s">
        <v>140</v>
      </c>
      <c r="AX208" s="14" t="s">
        <v>81</v>
      </c>
      <c r="AY208" s="163" t="s">
        <v>127</v>
      </c>
    </row>
    <row r="209" spans="2:65" s="12" customFormat="1" ht="11.25">
      <c r="B209" s="147"/>
      <c r="D209" s="148" t="s">
        <v>138</v>
      </c>
      <c r="E209" s="149" t="s">
        <v>3</v>
      </c>
      <c r="F209" s="150" t="s">
        <v>356</v>
      </c>
      <c r="H209" s="151">
        <v>91</v>
      </c>
      <c r="I209" s="152"/>
      <c r="L209" s="147"/>
      <c r="M209" s="153"/>
      <c r="T209" s="154"/>
      <c r="AT209" s="149" t="s">
        <v>138</v>
      </c>
      <c r="AU209" s="149" t="s">
        <v>90</v>
      </c>
      <c r="AV209" s="12" t="s">
        <v>90</v>
      </c>
      <c r="AW209" s="12" t="s">
        <v>140</v>
      </c>
      <c r="AX209" s="12" t="s">
        <v>81</v>
      </c>
      <c r="AY209" s="149" t="s">
        <v>127</v>
      </c>
    </row>
    <row r="210" spans="2:65" s="12" customFormat="1" ht="11.25">
      <c r="B210" s="147"/>
      <c r="D210" s="148" t="s">
        <v>138</v>
      </c>
      <c r="E210" s="149" t="s">
        <v>3</v>
      </c>
      <c r="F210" s="150" t="s">
        <v>357</v>
      </c>
      <c r="H210" s="151">
        <v>90</v>
      </c>
      <c r="I210" s="152"/>
      <c r="L210" s="147"/>
      <c r="M210" s="153"/>
      <c r="T210" s="154"/>
      <c r="AT210" s="149" t="s">
        <v>138</v>
      </c>
      <c r="AU210" s="149" t="s">
        <v>90</v>
      </c>
      <c r="AV210" s="12" t="s">
        <v>90</v>
      </c>
      <c r="AW210" s="12" t="s">
        <v>140</v>
      </c>
      <c r="AX210" s="12" t="s">
        <v>81</v>
      </c>
      <c r="AY210" s="149" t="s">
        <v>127</v>
      </c>
    </row>
    <row r="211" spans="2:65" s="15" customFormat="1" ht="11.25">
      <c r="B211" s="182"/>
      <c r="D211" s="148" t="s">
        <v>138</v>
      </c>
      <c r="E211" s="183" t="s">
        <v>3</v>
      </c>
      <c r="F211" s="184" t="s">
        <v>337</v>
      </c>
      <c r="H211" s="185">
        <v>181</v>
      </c>
      <c r="I211" s="186"/>
      <c r="L211" s="182"/>
      <c r="M211" s="187"/>
      <c r="T211" s="188"/>
      <c r="AT211" s="183" t="s">
        <v>138</v>
      </c>
      <c r="AU211" s="183" t="s">
        <v>90</v>
      </c>
      <c r="AV211" s="15" t="s">
        <v>148</v>
      </c>
      <c r="AW211" s="15" t="s">
        <v>140</v>
      </c>
      <c r="AX211" s="15" t="s">
        <v>81</v>
      </c>
      <c r="AY211" s="183" t="s">
        <v>127</v>
      </c>
    </row>
    <row r="212" spans="2:65" s="14" customFormat="1" ht="11.25">
      <c r="B212" s="162"/>
      <c r="D212" s="148" t="s">
        <v>138</v>
      </c>
      <c r="E212" s="163" t="s">
        <v>3</v>
      </c>
      <c r="F212" s="164" t="s">
        <v>358</v>
      </c>
      <c r="H212" s="163" t="s">
        <v>3</v>
      </c>
      <c r="I212" s="165"/>
      <c r="L212" s="162"/>
      <c r="M212" s="166"/>
      <c r="T212" s="167"/>
      <c r="AT212" s="163" t="s">
        <v>138</v>
      </c>
      <c r="AU212" s="163" t="s">
        <v>90</v>
      </c>
      <c r="AV212" s="14" t="s">
        <v>24</v>
      </c>
      <c r="AW212" s="14" t="s">
        <v>140</v>
      </c>
      <c r="AX212" s="14" t="s">
        <v>81</v>
      </c>
      <c r="AY212" s="163" t="s">
        <v>127</v>
      </c>
    </row>
    <row r="213" spans="2:65" s="12" customFormat="1" ht="11.25">
      <c r="B213" s="147"/>
      <c r="D213" s="148" t="s">
        <v>138</v>
      </c>
      <c r="E213" s="149" t="s">
        <v>3</v>
      </c>
      <c r="F213" s="150" t="s">
        <v>356</v>
      </c>
      <c r="H213" s="151">
        <v>91</v>
      </c>
      <c r="I213" s="152"/>
      <c r="L213" s="147"/>
      <c r="M213" s="153"/>
      <c r="T213" s="154"/>
      <c r="AT213" s="149" t="s">
        <v>138</v>
      </c>
      <c r="AU213" s="149" t="s">
        <v>90</v>
      </c>
      <c r="AV213" s="12" t="s">
        <v>90</v>
      </c>
      <c r="AW213" s="12" t="s">
        <v>140</v>
      </c>
      <c r="AX213" s="12" t="s">
        <v>81</v>
      </c>
      <c r="AY213" s="149" t="s">
        <v>127</v>
      </c>
    </row>
    <row r="214" spans="2:65" s="12" customFormat="1" ht="11.25">
      <c r="B214" s="147"/>
      <c r="D214" s="148" t="s">
        <v>138</v>
      </c>
      <c r="E214" s="149" t="s">
        <v>3</v>
      </c>
      <c r="F214" s="150" t="s">
        <v>359</v>
      </c>
      <c r="H214" s="151">
        <v>132</v>
      </c>
      <c r="I214" s="152"/>
      <c r="L214" s="147"/>
      <c r="M214" s="153"/>
      <c r="T214" s="154"/>
      <c r="AT214" s="149" t="s">
        <v>138</v>
      </c>
      <c r="AU214" s="149" t="s">
        <v>90</v>
      </c>
      <c r="AV214" s="12" t="s">
        <v>90</v>
      </c>
      <c r="AW214" s="12" t="s">
        <v>140</v>
      </c>
      <c r="AX214" s="12" t="s">
        <v>81</v>
      </c>
      <c r="AY214" s="149" t="s">
        <v>127</v>
      </c>
    </row>
    <row r="215" spans="2:65" s="15" customFormat="1" ht="11.25">
      <c r="B215" s="182"/>
      <c r="D215" s="148" t="s">
        <v>138</v>
      </c>
      <c r="E215" s="183" t="s">
        <v>3</v>
      </c>
      <c r="F215" s="184" t="s">
        <v>337</v>
      </c>
      <c r="H215" s="185">
        <v>223</v>
      </c>
      <c r="I215" s="186"/>
      <c r="L215" s="182"/>
      <c r="M215" s="187"/>
      <c r="T215" s="188"/>
      <c r="AT215" s="183" t="s">
        <v>138</v>
      </c>
      <c r="AU215" s="183" t="s">
        <v>90</v>
      </c>
      <c r="AV215" s="15" t="s">
        <v>148</v>
      </c>
      <c r="AW215" s="15" t="s">
        <v>140</v>
      </c>
      <c r="AX215" s="15" t="s">
        <v>81</v>
      </c>
      <c r="AY215" s="183" t="s">
        <v>127</v>
      </c>
    </row>
    <row r="216" spans="2:65" s="12" customFormat="1" ht="11.25">
      <c r="B216" s="147"/>
      <c r="D216" s="148" t="s">
        <v>138</v>
      </c>
      <c r="E216" s="149" t="s">
        <v>3</v>
      </c>
      <c r="F216" s="150" t="s">
        <v>360</v>
      </c>
      <c r="H216" s="151">
        <v>3.5</v>
      </c>
      <c r="I216" s="152"/>
      <c r="L216" s="147"/>
      <c r="M216" s="153"/>
      <c r="T216" s="154"/>
      <c r="AT216" s="149" t="s">
        <v>138</v>
      </c>
      <c r="AU216" s="149" t="s">
        <v>90</v>
      </c>
      <c r="AV216" s="12" t="s">
        <v>90</v>
      </c>
      <c r="AW216" s="12" t="s">
        <v>140</v>
      </c>
      <c r="AX216" s="12" t="s">
        <v>81</v>
      </c>
      <c r="AY216" s="149" t="s">
        <v>127</v>
      </c>
    </row>
    <row r="217" spans="2:65" s="12" customFormat="1" ht="11.25">
      <c r="B217" s="147"/>
      <c r="D217" s="148" t="s">
        <v>138</v>
      </c>
      <c r="E217" s="149" t="s">
        <v>3</v>
      </c>
      <c r="F217" s="150" t="s">
        <v>361</v>
      </c>
      <c r="H217" s="151">
        <v>1</v>
      </c>
      <c r="I217" s="152"/>
      <c r="L217" s="147"/>
      <c r="M217" s="153"/>
      <c r="T217" s="154"/>
      <c r="AT217" s="149" t="s">
        <v>138</v>
      </c>
      <c r="AU217" s="149" t="s">
        <v>90</v>
      </c>
      <c r="AV217" s="12" t="s">
        <v>90</v>
      </c>
      <c r="AW217" s="12" t="s">
        <v>140</v>
      </c>
      <c r="AX217" s="12" t="s">
        <v>81</v>
      </c>
      <c r="AY217" s="149" t="s">
        <v>127</v>
      </c>
    </row>
    <row r="218" spans="2:65" s="15" customFormat="1" ht="11.25">
      <c r="B218" s="182"/>
      <c r="D218" s="148" t="s">
        <v>138</v>
      </c>
      <c r="E218" s="183" t="s">
        <v>3</v>
      </c>
      <c r="F218" s="184" t="s">
        <v>337</v>
      </c>
      <c r="H218" s="185">
        <v>4.5</v>
      </c>
      <c r="I218" s="186"/>
      <c r="L218" s="182"/>
      <c r="M218" s="187"/>
      <c r="T218" s="188"/>
      <c r="AT218" s="183" t="s">
        <v>138</v>
      </c>
      <c r="AU218" s="183" t="s">
        <v>90</v>
      </c>
      <c r="AV218" s="15" t="s">
        <v>148</v>
      </c>
      <c r="AW218" s="15" t="s">
        <v>140</v>
      </c>
      <c r="AX218" s="15" t="s">
        <v>81</v>
      </c>
      <c r="AY218" s="183" t="s">
        <v>127</v>
      </c>
    </row>
    <row r="219" spans="2:65" s="13" customFormat="1" ht="11.25">
      <c r="B219" s="155"/>
      <c r="D219" s="148" t="s">
        <v>138</v>
      </c>
      <c r="E219" s="156" t="s">
        <v>3</v>
      </c>
      <c r="F219" s="157" t="s">
        <v>141</v>
      </c>
      <c r="H219" s="158">
        <v>408.5</v>
      </c>
      <c r="I219" s="159"/>
      <c r="L219" s="155"/>
      <c r="M219" s="160"/>
      <c r="T219" s="161"/>
      <c r="AT219" s="156" t="s">
        <v>138</v>
      </c>
      <c r="AU219" s="156" t="s">
        <v>90</v>
      </c>
      <c r="AV219" s="13" t="s">
        <v>134</v>
      </c>
      <c r="AW219" s="13" t="s">
        <v>140</v>
      </c>
      <c r="AX219" s="13" t="s">
        <v>24</v>
      </c>
      <c r="AY219" s="156" t="s">
        <v>127</v>
      </c>
    </row>
    <row r="220" spans="2:65" s="11" customFormat="1" ht="22.9" customHeight="1">
      <c r="B220" s="117"/>
      <c r="D220" s="118" t="s">
        <v>80</v>
      </c>
      <c r="E220" s="127" t="s">
        <v>90</v>
      </c>
      <c r="F220" s="127" t="s">
        <v>362</v>
      </c>
      <c r="I220" s="120"/>
      <c r="J220" s="128">
        <f>BK220</f>
        <v>0</v>
      </c>
      <c r="L220" s="117"/>
      <c r="M220" s="122"/>
      <c r="P220" s="123">
        <f>SUM(P221:P226)</f>
        <v>0</v>
      </c>
      <c r="R220" s="123">
        <f>SUM(R221:R226)</f>
        <v>0.87565449999999989</v>
      </c>
      <c r="T220" s="124">
        <f>SUM(T221:T226)</f>
        <v>0</v>
      </c>
      <c r="AR220" s="118" t="s">
        <v>24</v>
      </c>
      <c r="AT220" s="125" t="s">
        <v>80</v>
      </c>
      <c r="AU220" s="125" t="s">
        <v>24</v>
      </c>
      <c r="AY220" s="118" t="s">
        <v>127</v>
      </c>
      <c r="BK220" s="126">
        <f>SUM(BK221:BK226)</f>
        <v>0</v>
      </c>
    </row>
    <row r="221" spans="2:65" s="1" customFormat="1" ht="16.5" customHeight="1">
      <c r="B221" s="129"/>
      <c r="C221" s="130" t="s">
        <v>363</v>
      </c>
      <c r="D221" s="130" t="s">
        <v>129</v>
      </c>
      <c r="E221" s="131" t="s">
        <v>364</v>
      </c>
      <c r="F221" s="132" t="s">
        <v>365</v>
      </c>
      <c r="G221" s="133" t="s">
        <v>243</v>
      </c>
      <c r="H221" s="134">
        <v>0.35</v>
      </c>
      <c r="I221" s="135"/>
      <c r="J221" s="136">
        <f>ROUND(I221*H221,2)</f>
        <v>0</v>
      </c>
      <c r="K221" s="132" t="s">
        <v>133</v>
      </c>
      <c r="L221" s="34"/>
      <c r="M221" s="137" t="s">
        <v>3</v>
      </c>
      <c r="N221" s="138" t="s">
        <v>52</v>
      </c>
      <c r="P221" s="139">
        <f>O221*H221</f>
        <v>0</v>
      </c>
      <c r="Q221" s="139">
        <v>2.5018699999999998</v>
      </c>
      <c r="R221" s="139">
        <f>Q221*H221</f>
        <v>0.87565449999999989</v>
      </c>
      <c r="S221" s="139">
        <v>0</v>
      </c>
      <c r="T221" s="140">
        <f>S221*H221</f>
        <v>0</v>
      </c>
      <c r="AR221" s="141" t="s">
        <v>134</v>
      </c>
      <c r="AT221" s="141" t="s">
        <v>129</v>
      </c>
      <c r="AU221" s="141" t="s">
        <v>90</v>
      </c>
      <c r="AY221" s="18" t="s">
        <v>127</v>
      </c>
      <c r="BE221" s="142">
        <f>IF(N221="základní",J221,0)</f>
        <v>0</v>
      </c>
      <c r="BF221" s="142">
        <f>IF(N221="snížená",J221,0)</f>
        <v>0</v>
      </c>
      <c r="BG221" s="142">
        <f>IF(N221="zákl. přenesená",J221,0)</f>
        <v>0</v>
      </c>
      <c r="BH221" s="142">
        <f>IF(N221="sníž. přenesená",J221,0)</f>
        <v>0</v>
      </c>
      <c r="BI221" s="142">
        <f>IF(N221="nulová",J221,0)</f>
        <v>0</v>
      </c>
      <c r="BJ221" s="18" t="s">
        <v>24</v>
      </c>
      <c r="BK221" s="142">
        <f>ROUND(I221*H221,2)</f>
        <v>0</v>
      </c>
      <c r="BL221" s="18" t="s">
        <v>134</v>
      </c>
      <c r="BM221" s="141" t="s">
        <v>366</v>
      </c>
    </row>
    <row r="222" spans="2:65" s="1" customFormat="1" ht="11.25">
      <c r="B222" s="34"/>
      <c r="D222" s="143" t="s">
        <v>136</v>
      </c>
      <c r="F222" s="144" t="s">
        <v>367</v>
      </c>
      <c r="I222" s="145"/>
      <c r="L222" s="34"/>
      <c r="M222" s="146"/>
      <c r="T222" s="55"/>
      <c r="AT222" s="18" t="s">
        <v>136</v>
      </c>
      <c r="AU222" s="18" t="s">
        <v>90</v>
      </c>
    </row>
    <row r="223" spans="2:65" s="14" customFormat="1" ht="11.25">
      <c r="B223" s="162"/>
      <c r="D223" s="148" t="s">
        <v>138</v>
      </c>
      <c r="E223" s="163" t="s">
        <v>3</v>
      </c>
      <c r="F223" s="164" t="s">
        <v>368</v>
      </c>
      <c r="H223" s="163" t="s">
        <v>3</v>
      </c>
      <c r="I223" s="165"/>
      <c r="L223" s="162"/>
      <c r="M223" s="166"/>
      <c r="T223" s="167"/>
      <c r="AT223" s="163" t="s">
        <v>138</v>
      </c>
      <c r="AU223" s="163" t="s">
        <v>90</v>
      </c>
      <c r="AV223" s="14" t="s">
        <v>24</v>
      </c>
      <c r="AW223" s="14" t="s">
        <v>140</v>
      </c>
      <c r="AX223" s="14" t="s">
        <v>81</v>
      </c>
      <c r="AY223" s="163" t="s">
        <v>127</v>
      </c>
    </row>
    <row r="224" spans="2:65" s="12" customFormat="1" ht="11.25">
      <c r="B224" s="147"/>
      <c r="D224" s="148" t="s">
        <v>138</v>
      </c>
      <c r="E224" s="149" t="s">
        <v>3</v>
      </c>
      <c r="F224" s="150" t="s">
        <v>253</v>
      </c>
      <c r="H224" s="151">
        <v>0.17499999999999999</v>
      </c>
      <c r="I224" s="152"/>
      <c r="L224" s="147"/>
      <c r="M224" s="153"/>
      <c r="T224" s="154"/>
      <c r="AT224" s="149" t="s">
        <v>138</v>
      </c>
      <c r="AU224" s="149" t="s">
        <v>90</v>
      </c>
      <c r="AV224" s="12" t="s">
        <v>90</v>
      </c>
      <c r="AW224" s="12" t="s">
        <v>140</v>
      </c>
      <c r="AX224" s="12" t="s">
        <v>81</v>
      </c>
      <c r="AY224" s="149" t="s">
        <v>127</v>
      </c>
    </row>
    <row r="225" spans="2:65" s="12" customFormat="1" ht="11.25">
      <c r="B225" s="147"/>
      <c r="D225" s="148" t="s">
        <v>138</v>
      </c>
      <c r="E225" s="149" t="s">
        <v>3</v>
      </c>
      <c r="F225" s="150" t="s">
        <v>254</v>
      </c>
      <c r="H225" s="151">
        <v>0.17499999999999999</v>
      </c>
      <c r="I225" s="152"/>
      <c r="L225" s="147"/>
      <c r="M225" s="153"/>
      <c r="T225" s="154"/>
      <c r="AT225" s="149" t="s">
        <v>138</v>
      </c>
      <c r="AU225" s="149" t="s">
        <v>90</v>
      </c>
      <c r="AV225" s="12" t="s">
        <v>90</v>
      </c>
      <c r="AW225" s="12" t="s">
        <v>140</v>
      </c>
      <c r="AX225" s="12" t="s">
        <v>81</v>
      </c>
      <c r="AY225" s="149" t="s">
        <v>127</v>
      </c>
    </row>
    <row r="226" spans="2:65" s="13" customFormat="1" ht="11.25">
      <c r="B226" s="155"/>
      <c r="D226" s="148" t="s">
        <v>138</v>
      </c>
      <c r="E226" s="156" t="s">
        <v>3</v>
      </c>
      <c r="F226" s="157" t="s">
        <v>141</v>
      </c>
      <c r="H226" s="158">
        <v>0.35</v>
      </c>
      <c r="I226" s="159"/>
      <c r="L226" s="155"/>
      <c r="M226" s="160"/>
      <c r="T226" s="161"/>
      <c r="AT226" s="156" t="s">
        <v>138</v>
      </c>
      <c r="AU226" s="156" t="s">
        <v>90</v>
      </c>
      <c r="AV226" s="13" t="s">
        <v>134</v>
      </c>
      <c r="AW226" s="13" t="s">
        <v>140</v>
      </c>
      <c r="AX226" s="13" t="s">
        <v>24</v>
      </c>
      <c r="AY226" s="156" t="s">
        <v>127</v>
      </c>
    </row>
    <row r="227" spans="2:65" s="11" customFormat="1" ht="22.9" customHeight="1">
      <c r="B227" s="117"/>
      <c r="D227" s="118" t="s">
        <v>80</v>
      </c>
      <c r="E227" s="127" t="s">
        <v>148</v>
      </c>
      <c r="F227" s="127" t="s">
        <v>369</v>
      </c>
      <c r="I227" s="120"/>
      <c r="J227" s="128">
        <f>BK227</f>
        <v>0</v>
      </c>
      <c r="L227" s="117"/>
      <c r="M227" s="122"/>
      <c r="P227" s="123">
        <f>SUM(P228:P231)</f>
        <v>0</v>
      </c>
      <c r="R227" s="123">
        <f>SUM(R228:R231)</f>
        <v>0</v>
      </c>
      <c r="T227" s="124">
        <f>SUM(T228:T231)</f>
        <v>0</v>
      </c>
      <c r="AR227" s="118" t="s">
        <v>24</v>
      </c>
      <c r="AT227" s="125" t="s">
        <v>80</v>
      </c>
      <c r="AU227" s="125" t="s">
        <v>24</v>
      </c>
      <c r="AY227" s="118" t="s">
        <v>127</v>
      </c>
      <c r="BK227" s="126">
        <f>SUM(BK228:BK231)</f>
        <v>0</v>
      </c>
    </row>
    <row r="228" spans="2:65" s="1" customFormat="1" ht="16.5" customHeight="1">
      <c r="B228" s="129"/>
      <c r="C228" s="130" t="s">
        <v>370</v>
      </c>
      <c r="D228" s="130" t="s">
        <v>129</v>
      </c>
      <c r="E228" s="131" t="s">
        <v>371</v>
      </c>
      <c r="F228" s="132" t="s">
        <v>372</v>
      </c>
      <c r="G228" s="133" t="s">
        <v>232</v>
      </c>
      <c r="H228" s="134">
        <v>3.5</v>
      </c>
      <c r="I228" s="135"/>
      <c r="J228" s="136">
        <f>ROUND(I228*H228,2)</f>
        <v>0</v>
      </c>
      <c r="K228" s="132" t="s">
        <v>133</v>
      </c>
      <c r="L228" s="34"/>
      <c r="M228" s="137" t="s">
        <v>3</v>
      </c>
      <c r="N228" s="138" t="s">
        <v>52</v>
      </c>
      <c r="P228" s="139">
        <f>O228*H228</f>
        <v>0</v>
      </c>
      <c r="Q228" s="139">
        <v>0</v>
      </c>
      <c r="R228" s="139">
        <f>Q228*H228</f>
        <v>0</v>
      </c>
      <c r="S228" s="139">
        <v>0</v>
      </c>
      <c r="T228" s="140">
        <f>S228*H228</f>
        <v>0</v>
      </c>
      <c r="AR228" s="141" t="s">
        <v>134</v>
      </c>
      <c r="AT228" s="141" t="s">
        <v>129</v>
      </c>
      <c r="AU228" s="141" t="s">
        <v>90</v>
      </c>
      <c r="AY228" s="18" t="s">
        <v>127</v>
      </c>
      <c r="BE228" s="142">
        <f>IF(N228="základní",J228,0)</f>
        <v>0</v>
      </c>
      <c r="BF228" s="142">
        <f>IF(N228="snížená",J228,0)</f>
        <v>0</v>
      </c>
      <c r="BG228" s="142">
        <f>IF(N228="zákl. přenesená",J228,0)</f>
        <v>0</v>
      </c>
      <c r="BH228" s="142">
        <f>IF(N228="sníž. přenesená",J228,0)</f>
        <v>0</v>
      </c>
      <c r="BI228" s="142">
        <f>IF(N228="nulová",J228,0)</f>
        <v>0</v>
      </c>
      <c r="BJ228" s="18" t="s">
        <v>24</v>
      </c>
      <c r="BK228" s="142">
        <f>ROUND(I228*H228,2)</f>
        <v>0</v>
      </c>
      <c r="BL228" s="18" t="s">
        <v>134</v>
      </c>
      <c r="BM228" s="141" t="s">
        <v>373</v>
      </c>
    </row>
    <row r="229" spans="2:65" s="1" customFormat="1" ht="11.25">
      <c r="B229" s="34"/>
      <c r="D229" s="143" t="s">
        <v>136</v>
      </c>
      <c r="F229" s="144" t="s">
        <v>374</v>
      </c>
      <c r="I229" s="145"/>
      <c r="L229" s="34"/>
      <c r="M229" s="146"/>
      <c r="T229" s="55"/>
      <c r="AT229" s="18" t="s">
        <v>136</v>
      </c>
      <c r="AU229" s="18" t="s">
        <v>90</v>
      </c>
    </row>
    <row r="230" spans="2:65" s="12" customFormat="1" ht="11.25">
      <c r="B230" s="147"/>
      <c r="D230" s="148" t="s">
        <v>138</v>
      </c>
      <c r="E230" s="149" t="s">
        <v>3</v>
      </c>
      <c r="F230" s="150" t="s">
        <v>375</v>
      </c>
      <c r="H230" s="151">
        <v>3.5</v>
      </c>
      <c r="I230" s="152"/>
      <c r="L230" s="147"/>
      <c r="M230" s="153"/>
      <c r="T230" s="154"/>
      <c r="AT230" s="149" t="s">
        <v>138</v>
      </c>
      <c r="AU230" s="149" t="s">
        <v>90</v>
      </c>
      <c r="AV230" s="12" t="s">
        <v>90</v>
      </c>
      <c r="AW230" s="12" t="s">
        <v>140</v>
      </c>
      <c r="AX230" s="12" t="s">
        <v>81</v>
      </c>
      <c r="AY230" s="149" t="s">
        <v>127</v>
      </c>
    </row>
    <row r="231" spans="2:65" s="13" customFormat="1" ht="11.25">
      <c r="B231" s="155"/>
      <c r="D231" s="148" t="s">
        <v>138</v>
      </c>
      <c r="E231" s="156" t="s">
        <v>3</v>
      </c>
      <c r="F231" s="157" t="s">
        <v>141</v>
      </c>
      <c r="H231" s="158">
        <v>3.5</v>
      </c>
      <c r="I231" s="159"/>
      <c r="L231" s="155"/>
      <c r="M231" s="160"/>
      <c r="T231" s="161"/>
      <c r="AT231" s="156" t="s">
        <v>138</v>
      </c>
      <c r="AU231" s="156" t="s">
        <v>90</v>
      </c>
      <c r="AV231" s="13" t="s">
        <v>134</v>
      </c>
      <c r="AW231" s="13" t="s">
        <v>140</v>
      </c>
      <c r="AX231" s="13" t="s">
        <v>24</v>
      </c>
      <c r="AY231" s="156" t="s">
        <v>127</v>
      </c>
    </row>
    <row r="232" spans="2:65" s="11" customFormat="1" ht="22.9" customHeight="1">
      <c r="B232" s="117"/>
      <c r="D232" s="118" t="s">
        <v>80</v>
      </c>
      <c r="E232" s="127" t="s">
        <v>134</v>
      </c>
      <c r="F232" s="127" t="s">
        <v>376</v>
      </c>
      <c r="I232" s="120"/>
      <c r="J232" s="128">
        <f>BK232</f>
        <v>0</v>
      </c>
      <c r="L232" s="117"/>
      <c r="M232" s="122"/>
      <c r="P232" s="123">
        <f>SUM(P233:P241)</f>
        <v>0</v>
      </c>
      <c r="R232" s="123">
        <f>SUM(R233:R241)</f>
        <v>1.5165980000000001</v>
      </c>
      <c r="T232" s="124">
        <f>SUM(T233:T241)</f>
        <v>0</v>
      </c>
      <c r="AR232" s="118" t="s">
        <v>24</v>
      </c>
      <c r="AT232" s="125" t="s">
        <v>80</v>
      </c>
      <c r="AU232" s="125" t="s">
        <v>24</v>
      </c>
      <c r="AY232" s="118" t="s">
        <v>127</v>
      </c>
      <c r="BK232" s="126">
        <f>SUM(BK233:BK241)</f>
        <v>0</v>
      </c>
    </row>
    <row r="233" spans="2:65" s="1" customFormat="1" ht="16.5" customHeight="1">
      <c r="B233" s="129"/>
      <c r="C233" s="130" t="s">
        <v>377</v>
      </c>
      <c r="D233" s="130" t="s">
        <v>129</v>
      </c>
      <c r="E233" s="131" t="s">
        <v>378</v>
      </c>
      <c r="F233" s="132" t="s">
        <v>379</v>
      </c>
      <c r="G233" s="133" t="s">
        <v>243</v>
      </c>
      <c r="H233" s="134">
        <v>0.35</v>
      </c>
      <c r="I233" s="135"/>
      <c r="J233" s="136">
        <f>ROUND(I233*H233,2)</f>
        <v>0</v>
      </c>
      <c r="K233" s="132" t="s">
        <v>133</v>
      </c>
      <c r="L233" s="34"/>
      <c r="M233" s="137" t="s">
        <v>3</v>
      </c>
      <c r="N233" s="138" t="s">
        <v>52</v>
      </c>
      <c r="P233" s="139">
        <f>O233*H233</f>
        <v>0</v>
      </c>
      <c r="Q233" s="139">
        <v>1.7034</v>
      </c>
      <c r="R233" s="139">
        <f>Q233*H233</f>
        <v>0.59619</v>
      </c>
      <c r="S233" s="139">
        <v>0</v>
      </c>
      <c r="T233" s="140">
        <f>S233*H233</f>
        <v>0</v>
      </c>
      <c r="AR233" s="141" t="s">
        <v>134</v>
      </c>
      <c r="AT233" s="141" t="s">
        <v>129</v>
      </c>
      <c r="AU233" s="141" t="s">
        <v>90</v>
      </c>
      <c r="AY233" s="18" t="s">
        <v>127</v>
      </c>
      <c r="BE233" s="142">
        <f>IF(N233="základní",J233,0)</f>
        <v>0</v>
      </c>
      <c r="BF233" s="142">
        <f>IF(N233="snížená",J233,0)</f>
        <v>0</v>
      </c>
      <c r="BG233" s="142">
        <f>IF(N233="zákl. přenesená",J233,0)</f>
        <v>0</v>
      </c>
      <c r="BH233" s="142">
        <f>IF(N233="sníž. přenesená",J233,0)</f>
        <v>0</v>
      </c>
      <c r="BI233" s="142">
        <f>IF(N233="nulová",J233,0)</f>
        <v>0</v>
      </c>
      <c r="BJ233" s="18" t="s">
        <v>24</v>
      </c>
      <c r="BK233" s="142">
        <f>ROUND(I233*H233,2)</f>
        <v>0</v>
      </c>
      <c r="BL233" s="18" t="s">
        <v>134</v>
      </c>
      <c r="BM233" s="141" t="s">
        <v>380</v>
      </c>
    </row>
    <row r="234" spans="2:65" s="1" customFormat="1" ht="11.25">
      <c r="B234" s="34"/>
      <c r="D234" s="143" t="s">
        <v>136</v>
      </c>
      <c r="F234" s="144" t="s">
        <v>381</v>
      </c>
      <c r="I234" s="145"/>
      <c r="L234" s="34"/>
      <c r="M234" s="146"/>
      <c r="T234" s="55"/>
      <c r="AT234" s="18" t="s">
        <v>136</v>
      </c>
      <c r="AU234" s="18" t="s">
        <v>90</v>
      </c>
    </row>
    <row r="235" spans="2:65" s="14" customFormat="1" ht="11.25">
      <c r="B235" s="162"/>
      <c r="D235" s="148" t="s">
        <v>138</v>
      </c>
      <c r="E235" s="163" t="s">
        <v>3</v>
      </c>
      <c r="F235" s="164" t="s">
        <v>382</v>
      </c>
      <c r="H235" s="163" t="s">
        <v>3</v>
      </c>
      <c r="I235" s="165"/>
      <c r="L235" s="162"/>
      <c r="M235" s="166"/>
      <c r="T235" s="167"/>
      <c r="AT235" s="163" t="s">
        <v>138</v>
      </c>
      <c r="AU235" s="163" t="s">
        <v>90</v>
      </c>
      <c r="AV235" s="14" t="s">
        <v>24</v>
      </c>
      <c r="AW235" s="14" t="s">
        <v>140</v>
      </c>
      <c r="AX235" s="14" t="s">
        <v>81</v>
      </c>
      <c r="AY235" s="163" t="s">
        <v>127</v>
      </c>
    </row>
    <row r="236" spans="2:65" s="12" customFormat="1" ht="11.25">
      <c r="B236" s="147"/>
      <c r="D236" s="148" t="s">
        <v>138</v>
      </c>
      <c r="E236" s="149" t="s">
        <v>3</v>
      </c>
      <c r="F236" s="150" t="s">
        <v>383</v>
      </c>
      <c r="H236" s="151">
        <v>0.35000000000000003</v>
      </c>
      <c r="I236" s="152"/>
      <c r="L236" s="147"/>
      <c r="M236" s="153"/>
      <c r="T236" s="154"/>
      <c r="AT236" s="149" t="s">
        <v>138</v>
      </c>
      <c r="AU236" s="149" t="s">
        <v>90</v>
      </c>
      <c r="AV236" s="12" t="s">
        <v>90</v>
      </c>
      <c r="AW236" s="12" t="s">
        <v>140</v>
      </c>
      <c r="AX236" s="12" t="s">
        <v>81</v>
      </c>
      <c r="AY236" s="149" t="s">
        <v>127</v>
      </c>
    </row>
    <row r="237" spans="2:65" s="13" customFormat="1" ht="11.25">
      <c r="B237" s="155"/>
      <c r="D237" s="148" t="s">
        <v>138</v>
      </c>
      <c r="E237" s="156" t="s">
        <v>3</v>
      </c>
      <c r="F237" s="157" t="s">
        <v>141</v>
      </c>
      <c r="H237" s="158">
        <v>0.35000000000000003</v>
      </c>
      <c r="I237" s="159"/>
      <c r="L237" s="155"/>
      <c r="M237" s="160"/>
      <c r="T237" s="161"/>
      <c r="AT237" s="156" t="s">
        <v>138</v>
      </c>
      <c r="AU237" s="156" t="s">
        <v>90</v>
      </c>
      <c r="AV237" s="13" t="s">
        <v>134</v>
      </c>
      <c r="AW237" s="13" t="s">
        <v>140</v>
      </c>
      <c r="AX237" s="13" t="s">
        <v>24</v>
      </c>
      <c r="AY237" s="156" t="s">
        <v>127</v>
      </c>
    </row>
    <row r="238" spans="2:65" s="1" customFormat="1" ht="24.2" customHeight="1">
      <c r="B238" s="129"/>
      <c r="C238" s="130" t="s">
        <v>384</v>
      </c>
      <c r="D238" s="130" t="s">
        <v>129</v>
      </c>
      <c r="E238" s="131" t="s">
        <v>385</v>
      </c>
      <c r="F238" s="132" t="s">
        <v>386</v>
      </c>
      <c r="G238" s="133" t="s">
        <v>243</v>
      </c>
      <c r="H238" s="134">
        <v>0.4</v>
      </c>
      <c r="I238" s="135"/>
      <c r="J238" s="136">
        <f>ROUND(I238*H238,2)</f>
        <v>0</v>
      </c>
      <c r="K238" s="132" t="s">
        <v>133</v>
      </c>
      <c r="L238" s="34"/>
      <c r="M238" s="137" t="s">
        <v>3</v>
      </c>
      <c r="N238" s="138" t="s">
        <v>52</v>
      </c>
      <c r="P238" s="139">
        <f>O238*H238</f>
        <v>0</v>
      </c>
      <c r="Q238" s="139">
        <v>2.3010199999999998</v>
      </c>
      <c r="R238" s="139">
        <f>Q238*H238</f>
        <v>0.920408</v>
      </c>
      <c r="S238" s="139">
        <v>0</v>
      </c>
      <c r="T238" s="140">
        <f>S238*H238</f>
        <v>0</v>
      </c>
      <c r="AR238" s="141" t="s">
        <v>134</v>
      </c>
      <c r="AT238" s="141" t="s">
        <v>129</v>
      </c>
      <c r="AU238" s="141" t="s">
        <v>90</v>
      </c>
      <c r="AY238" s="18" t="s">
        <v>127</v>
      </c>
      <c r="BE238" s="142">
        <f>IF(N238="základní",J238,0)</f>
        <v>0</v>
      </c>
      <c r="BF238" s="142">
        <f>IF(N238="snížená",J238,0)</f>
        <v>0</v>
      </c>
      <c r="BG238" s="142">
        <f>IF(N238="zákl. přenesená",J238,0)</f>
        <v>0</v>
      </c>
      <c r="BH238" s="142">
        <f>IF(N238="sníž. přenesená",J238,0)</f>
        <v>0</v>
      </c>
      <c r="BI238" s="142">
        <f>IF(N238="nulová",J238,0)</f>
        <v>0</v>
      </c>
      <c r="BJ238" s="18" t="s">
        <v>24</v>
      </c>
      <c r="BK238" s="142">
        <f>ROUND(I238*H238,2)</f>
        <v>0</v>
      </c>
      <c r="BL238" s="18" t="s">
        <v>134</v>
      </c>
      <c r="BM238" s="141" t="s">
        <v>387</v>
      </c>
    </row>
    <row r="239" spans="2:65" s="1" customFormat="1" ht="11.25">
      <c r="B239" s="34"/>
      <c r="D239" s="143" t="s">
        <v>136</v>
      </c>
      <c r="F239" s="144" t="s">
        <v>388</v>
      </c>
      <c r="I239" s="145"/>
      <c r="L239" s="34"/>
      <c r="M239" s="146"/>
      <c r="T239" s="55"/>
      <c r="AT239" s="18" t="s">
        <v>136</v>
      </c>
      <c r="AU239" s="18" t="s">
        <v>90</v>
      </c>
    </row>
    <row r="240" spans="2:65" s="12" customFormat="1" ht="11.25">
      <c r="B240" s="147"/>
      <c r="D240" s="148" t="s">
        <v>138</v>
      </c>
      <c r="E240" s="149" t="s">
        <v>3</v>
      </c>
      <c r="F240" s="150" t="s">
        <v>389</v>
      </c>
      <c r="H240" s="151">
        <v>0.4</v>
      </c>
      <c r="I240" s="152"/>
      <c r="L240" s="147"/>
      <c r="M240" s="153"/>
      <c r="T240" s="154"/>
      <c r="AT240" s="149" t="s">
        <v>138</v>
      </c>
      <c r="AU240" s="149" t="s">
        <v>90</v>
      </c>
      <c r="AV240" s="12" t="s">
        <v>90</v>
      </c>
      <c r="AW240" s="12" t="s">
        <v>140</v>
      </c>
      <c r="AX240" s="12" t="s">
        <v>81</v>
      </c>
      <c r="AY240" s="149" t="s">
        <v>127</v>
      </c>
    </row>
    <row r="241" spans="2:65" s="13" customFormat="1" ht="11.25">
      <c r="B241" s="155"/>
      <c r="D241" s="148" t="s">
        <v>138</v>
      </c>
      <c r="E241" s="156" t="s">
        <v>3</v>
      </c>
      <c r="F241" s="157" t="s">
        <v>141</v>
      </c>
      <c r="H241" s="158">
        <v>0.4</v>
      </c>
      <c r="I241" s="159"/>
      <c r="L241" s="155"/>
      <c r="M241" s="160"/>
      <c r="T241" s="161"/>
      <c r="AT241" s="156" t="s">
        <v>138</v>
      </c>
      <c r="AU241" s="156" t="s">
        <v>90</v>
      </c>
      <c r="AV241" s="13" t="s">
        <v>134</v>
      </c>
      <c r="AW241" s="13" t="s">
        <v>140</v>
      </c>
      <c r="AX241" s="13" t="s">
        <v>24</v>
      </c>
      <c r="AY241" s="156" t="s">
        <v>127</v>
      </c>
    </row>
    <row r="242" spans="2:65" s="11" customFormat="1" ht="22.9" customHeight="1">
      <c r="B242" s="117"/>
      <c r="D242" s="118" t="s">
        <v>80</v>
      </c>
      <c r="E242" s="127" t="s">
        <v>159</v>
      </c>
      <c r="F242" s="127" t="s">
        <v>390</v>
      </c>
      <c r="I242" s="120"/>
      <c r="J242" s="128">
        <f>BK242</f>
        <v>0</v>
      </c>
      <c r="L242" s="117"/>
      <c r="M242" s="122"/>
      <c r="P242" s="123">
        <f>SUM(P243:P275)</f>
        <v>0</v>
      </c>
      <c r="R242" s="123">
        <f>SUM(R243:R275)</f>
        <v>114.37922999999999</v>
      </c>
      <c r="T242" s="124">
        <f>SUM(T243:T275)</f>
        <v>0</v>
      </c>
      <c r="AR242" s="118" t="s">
        <v>24</v>
      </c>
      <c r="AT242" s="125" t="s">
        <v>80</v>
      </c>
      <c r="AU242" s="125" t="s">
        <v>24</v>
      </c>
      <c r="AY242" s="118" t="s">
        <v>127</v>
      </c>
      <c r="BK242" s="126">
        <f>SUM(BK243:BK275)</f>
        <v>0</v>
      </c>
    </row>
    <row r="243" spans="2:65" s="1" customFormat="1" ht="21.75" customHeight="1">
      <c r="B243" s="129"/>
      <c r="C243" s="130" t="s">
        <v>391</v>
      </c>
      <c r="D243" s="130" t="s">
        <v>129</v>
      </c>
      <c r="E243" s="131" t="s">
        <v>392</v>
      </c>
      <c r="F243" s="132" t="s">
        <v>393</v>
      </c>
      <c r="G243" s="133" t="s">
        <v>132</v>
      </c>
      <c r="H243" s="134">
        <v>156.69999999999999</v>
      </c>
      <c r="I243" s="135"/>
      <c r="J243" s="136">
        <f>ROUND(I243*H243,2)</f>
        <v>0</v>
      </c>
      <c r="K243" s="132" t="s">
        <v>133</v>
      </c>
      <c r="L243" s="34"/>
      <c r="M243" s="137" t="s">
        <v>3</v>
      </c>
      <c r="N243" s="138" t="s">
        <v>52</v>
      </c>
      <c r="P243" s="139">
        <f>O243*H243</f>
        <v>0</v>
      </c>
      <c r="Q243" s="139">
        <v>0.34499999999999997</v>
      </c>
      <c r="R243" s="139">
        <f>Q243*H243</f>
        <v>54.061499999999995</v>
      </c>
      <c r="S243" s="139">
        <v>0</v>
      </c>
      <c r="T243" s="140">
        <f>S243*H243</f>
        <v>0</v>
      </c>
      <c r="AR243" s="141" t="s">
        <v>134</v>
      </c>
      <c r="AT243" s="141" t="s">
        <v>129</v>
      </c>
      <c r="AU243" s="141" t="s">
        <v>90</v>
      </c>
      <c r="AY243" s="18" t="s">
        <v>127</v>
      </c>
      <c r="BE243" s="142">
        <f>IF(N243="základní",J243,0)</f>
        <v>0</v>
      </c>
      <c r="BF243" s="142">
        <f>IF(N243="snížená",J243,0)</f>
        <v>0</v>
      </c>
      <c r="BG243" s="142">
        <f>IF(N243="zákl. přenesená",J243,0)</f>
        <v>0</v>
      </c>
      <c r="BH243" s="142">
        <f>IF(N243="sníž. přenesená",J243,0)</f>
        <v>0</v>
      </c>
      <c r="BI243" s="142">
        <f>IF(N243="nulová",J243,0)</f>
        <v>0</v>
      </c>
      <c r="BJ243" s="18" t="s">
        <v>24</v>
      </c>
      <c r="BK243" s="142">
        <f>ROUND(I243*H243,2)</f>
        <v>0</v>
      </c>
      <c r="BL243" s="18" t="s">
        <v>134</v>
      </c>
      <c r="BM243" s="141" t="s">
        <v>394</v>
      </c>
    </row>
    <row r="244" spans="2:65" s="1" customFormat="1" ht="11.25">
      <c r="B244" s="34"/>
      <c r="D244" s="143" t="s">
        <v>136</v>
      </c>
      <c r="F244" s="144" t="s">
        <v>395</v>
      </c>
      <c r="I244" s="145"/>
      <c r="L244" s="34"/>
      <c r="M244" s="146"/>
      <c r="T244" s="55"/>
      <c r="AT244" s="18" t="s">
        <v>136</v>
      </c>
      <c r="AU244" s="18" t="s">
        <v>90</v>
      </c>
    </row>
    <row r="245" spans="2:65" s="14" customFormat="1" ht="11.25">
      <c r="B245" s="162"/>
      <c r="D245" s="148" t="s">
        <v>138</v>
      </c>
      <c r="E245" s="163" t="s">
        <v>3</v>
      </c>
      <c r="F245" s="164" t="s">
        <v>396</v>
      </c>
      <c r="H245" s="163" t="s">
        <v>3</v>
      </c>
      <c r="I245" s="165"/>
      <c r="L245" s="162"/>
      <c r="M245" s="166"/>
      <c r="T245" s="167"/>
      <c r="AT245" s="163" t="s">
        <v>138</v>
      </c>
      <c r="AU245" s="163" t="s">
        <v>90</v>
      </c>
      <c r="AV245" s="14" t="s">
        <v>24</v>
      </c>
      <c r="AW245" s="14" t="s">
        <v>140</v>
      </c>
      <c r="AX245" s="14" t="s">
        <v>81</v>
      </c>
      <c r="AY245" s="163" t="s">
        <v>127</v>
      </c>
    </row>
    <row r="246" spans="2:65" s="12" customFormat="1" ht="11.25">
      <c r="B246" s="147"/>
      <c r="D246" s="148" t="s">
        <v>138</v>
      </c>
      <c r="E246" s="149" t="s">
        <v>3</v>
      </c>
      <c r="F246" s="150" t="s">
        <v>357</v>
      </c>
      <c r="H246" s="151">
        <v>90</v>
      </c>
      <c r="I246" s="152"/>
      <c r="L246" s="147"/>
      <c r="M246" s="153"/>
      <c r="T246" s="154"/>
      <c r="AT246" s="149" t="s">
        <v>138</v>
      </c>
      <c r="AU246" s="149" t="s">
        <v>90</v>
      </c>
      <c r="AV246" s="12" t="s">
        <v>90</v>
      </c>
      <c r="AW246" s="12" t="s">
        <v>140</v>
      </c>
      <c r="AX246" s="12" t="s">
        <v>81</v>
      </c>
      <c r="AY246" s="149" t="s">
        <v>127</v>
      </c>
    </row>
    <row r="247" spans="2:65" s="15" customFormat="1" ht="11.25">
      <c r="B247" s="182"/>
      <c r="D247" s="148" t="s">
        <v>138</v>
      </c>
      <c r="E247" s="183" t="s">
        <v>3</v>
      </c>
      <c r="F247" s="184" t="s">
        <v>337</v>
      </c>
      <c r="H247" s="185">
        <v>90</v>
      </c>
      <c r="I247" s="186"/>
      <c r="L247" s="182"/>
      <c r="M247" s="187"/>
      <c r="T247" s="188"/>
      <c r="AT247" s="183" t="s">
        <v>138</v>
      </c>
      <c r="AU247" s="183" t="s">
        <v>90</v>
      </c>
      <c r="AV247" s="15" t="s">
        <v>148</v>
      </c>
      <c r="AW247" s="15" t="s">
        <v>140</v>
      </c>
      <c r="AX247" s="15" t="s">
        <v>81</v>
      </c>
      <c r="AY247" s="183" t="s">
        <v>127</v>
      </c>
    </row>
    <row r="248" spans="2:65" s="14" customFormat="1" ht="11.25">
      <c r="B248" s="162"/>
      <c r="D248" s="148" t="s">
        <v>138</v>
      </c>
      <c r="E248" s="163" t="s">
        <v>3</v>
      </c>
      <c r="F248" s="164" t="s">
        <v>397</v>
      </c>
      <c r="H248" s="163" t="s">
        <v>3</v>
      </c>
      <c r="I248" s="165"/>
      <c r="L248" s="162"/>
      <c r="M248" s="166"/>
      <c r="T248" s="167"/>
      <c r="AT248" s="163" t="s">
        <v>138</v>
      </c>
      <c r="AU248" s="163" t="s">
        <v>90</v>
      </c>
      <c r="AV248" s="14" t="s">
        <v>24</v>
      </c>
      <c r="AW248" s="14" t="s">
        <v>140</v>
      </c>
      <c r="AX248" s="14" t="s">
        <v>81</v>
      </c>
      <c r="AY248" s="163" t="s">
        <v>127</v>
      </c>
    </row>
    <row r="249" spans="2:65" s="12" customFormat="1" ht="11.25">
      <c r="B249" s="147"/>
      <c r="D249" s="148" t="s">
        <v>138</v>
      </c>
      <c r="E249" s="149" t="s">
        <v>3</v>
      </c>
      <c r="F249" s="150" t="s">
        <v>398</v>
      </c>
      <c r="H249" s="151">
        <v>66.7</v>
      </c>
      <c r="I249" s="152"/>
      <c r="L249" s="147"/>
      <c r="M249" s="153"/>
      <c r="T249" s="154"/>
      <c r="AT249" s="149" t="s">
        <v>138</v>
      </c>
      <c r="AU249" s="149" t="s">
        <v>90</v>
      </c>
      <c r="AV249" s="12" t="s">
        <v>90</v>
      </c>
      <c r="AW249" s="12" t="s">
        <v>140</v>
      </c>
      <c r="AX249" s="12" t="s">
        <v>81</v>
      </c>
      <c r="AY249" s="149" t="s">
        <v>127</v>
      </c>
    </row>
    <row r="250" spans="2:65" s="15" customFormat="1" ht="11.25">
      <c r="B250" s="182"/>
      <c r="D250" s="148" t="s">
        <v>138</v>
      </c>
      <c r="E250" s="183" t="s">
        <v>3</v>
      </c>
      <c r="F250" s="184" t="s">
        <v>337</v>
      </c>
      <c r="H250" s="185">
        <v>66.7</v>
      </c>
      <c r="I250" s="186"/>
      <c r="L250" s="182"/>
      <c r="M250" s="187"/>
      <c r="T250" s="188"/>
      <c r="AT250" s="183" t="s">
        <v>138</v>
      </c>
      <c r="AU250" s="183" t="s">
        <v>90</v>
      </c>
      <c r="AV250" s="15" t="s">
        <v>148</v>
      </c>
      <c r="AW250" s="15" t="s">
        <v>140</v>
      </c>
      <c r="AX250" s="15" t="s">
        <v>81</v>
      </c>
      <c r="AY250" s="183" t="s">
        <v>127</v>
      </c>
    </row>
    <row r="251" spans="2:65" s="13" customFormat="1" ht="11.25">
      <c r="B251" s="155"/>
      <c r="D251" s="148" t="s">
        <v>138</v>
      </c>
      <c r="E251" s="156" t="s">
        <v>3</v>
      </c>
      <c r="F251" s="157" t="s">
        <v>141</v>
      </c>
      <c r="H251" s="158">
        <v>156.69999999999999</v>
      </c>
      <c r="I251" s="159"/>
      <c r="L251" s="155"/>
      <c r="M251" s="160"/>
      <c r="T251" s="161"/>
      <c r="AT251" s="156" t="s">
        <v>138</v>
      </c>
      <c r="AU251" s="156" t="s">
        <v>90</v>
      </c>
      <c r="AV251" s="13" t="s">
        <v>134</v>
      </c>
      <c r="AW251" s="13" t="s">
        <v>140</v>
      </c>
      <c r="AX251" s="13" t="s">
        <v>24</v>
      </c>
      <c r="AY251" s="156" t="s">
        <v>127</v>
      </c>
    </row>
    <row r="252" spans="2:65" s="1" customFormat="1" ht="21.75" customHeight="1">
      <c r="B252" s="129"/>
      <c r="C252" s="130" t="s">
        <v>399</v>
      </c>
      <c r="D252" s="130" t="s">
        <v>129</v>
      </c>
      <c r="E252" s="131" t="s">
        <v>400</v>
      </c>
      <c r="F252" s="132" t="s">
        <v>401</v>
      </c>
      <c r="G252" s="133" t="s">
        <v>132</v>
      </c>
      <c r="H252" s="134">
        <v>91.7</v>
      </c>
      <c r="I252" s="135"/>
      <c r="J252" s="136">
        <f>ROUND(I252*H252,2)</f>
        <v>0</v>
      </c>
      <c r="K252" s="132" t="s">
        <v>133</v>
      </c>
      <c r="L252" s="34"/>
      <c r="M252" s="137" t="s">
        <v>3</v>
      </c>
      <c r="N252" s="138" t="s">
        <v>52</v>
      </c>
      <c r="P252" s="139">
        <f>O252*H252</f>
        <v>0</v>
      </c>
      <c r="Q252" s="139">
        <v>0.46</v>
      </c>
      <c r="R252" s="139">
        <f>Q252*H252</f>
        <v>42.182000000000002</v>
      </c>
      <c r="S252" s="139">
        <v>0</v>
      </c>
      <c r="T252" s="140">
        <f>S252*H252</f>
        <v>0</v>
      </c>
      <c r="AR252" s="141" t="s">
        <v>134</v>
      </c>
      <c r="AT252" s="141" t="s">
        <v>129</v>
      </c>
      <c r="AU252" s="141" t="s">
        <v>90</v>
      </c>
      <c r="AY252" s="18" t="s">
        <v>127</v>
      </c>
      <c r="BE252" s="142">
        <f>IF(N252="základní",J252,0)</f>
        <v>0</v>
      </c>
      <c r="BF252" s="142">
        <f>IF(N252="snížená",J252,0)</f>
        <v>0</v>
      </c>
      <c r="BG252" s="142">
        <f>IF(N252="zákl. přenesená",J252,0)</f>
        <v>0</v>
      </c>
      <c r="BH252" s="142">
        <f>IF(N252="sníž. přenesená",J252,0)</f>
        <v>0</v>
      </c>
      <c r="BI252" s="142">
        <f>IF(N252="nulová",J252,0)</f>
        <v>0</v>
      </c>
      <c r="BJ252" s="18" t="s">
        <v>24</v>
      </c>
      <c r="BK252" s="142">
        <f>ROUND(I252*H252,2)</f>
        <v>0</v>
      </c>
      <c r="BL252" s="18" t="s">
        <v>134</v>
      </c>
      <c r="BM252" s="141" t="s">
        <v>402</v>
      </c>
    </row>
    <row r="253" spans="2:65" s="1" customFormat="1" ht="11.25">
      <c r="B253" s="34"/>
      <c r="D253" s="143" t="s">
        <v>136</v>
      </c>
      <c r="F253" s="144" t="s">
        <v>403</v>
      </c>
      <c r="I253" s="145"/>
      <c r="L253" s="34"/>
      <c r="M253" s="146"/>
      <c r="T253" s="55"/>
      <c r="AT253" s="18" t="s">
        <v>136</v>
      </c>
      <c r="AU253" s="18" t="s">
        <v>90</v>
      </c>
    </row>
    <row r="254" spans="2:65" s="12" customFormat="1" ht="11.25">
      <c r="B254" s="147"/>
      <c r="D254" s="148" t="s">
        <v>138</v>
      </c>
      <c r="E254" s="149" t="s">
        <v>3</v>
      </c>
      <c r="F254" s="150" t="s">
        <v>404</v>
      </c>
      <c r="H254" s="151">
        <v>91.7</v>
      </c>
      <c r="I254" s="152"/>
      <c r="L254" s="147"/>
      <c r="M254" s="153"/>
      <c r="T254" s="154"/>
      <c r="AT254" s="149" t="s">
        <v>138</v>
      </c>
      <c r="AU254" s="149" t="s">
        <v>90</v>
      </c>
      <c r="AV254" s="12" t="s">
        <v>90</v>
      </c>
      <c r="AW254" s="12" t="s">
        <v>140</v>
      </c>
      <c r="AX254" s="12" t="s">
        <v>81</v>
      </c>
      <c r="AY254" s="149" t="s">
        <v>127</v>
      </c>
    </row>
    <row r="255" spans="2:65" s="13" customFormat="1" ht="11.25">
      <c r="B255" s="155"/>
      <c r="D255" s="148" t="s">
        <v>138</v>
      </c>
      <c r="E255" s="156" t="s">
        <v>3</v>
      </c>
      <c r="F255" s="157" t="s">
        <v>141</v>
      </c>
      <c r="H255" s="158">
        <v>91.7</v>
      </c>
      <c r="I255" s="159"/>
      <c r="L255" s="155"/>
      <c r="M255" s="160"/>
      <c r="T255" s="161"/>
      <c r="AT255" s="156" t="s">
        <v>138</v>
      </c>
      <c r="AU255" s="156" t="s">
        <v>90</v>
      </c>
      <c r="AV255" s="13" t="s">
        <v>134</v>
      </c>
      <c r="AW255" s="13" t="s">
        <v>140</v>
      </c>
      <c r="AX255" s="13" t="s">
        <v>24</v>
      </c>
      <c r="AY255" s="156" t="s">
        <v>127</v>
      </c>
    </row>
    <row r="256" spans="2:65" s="1" customFormat="1" ht="16.5" customHeight="1">
      <c r="B256" s="129"/>
      <c r="C256" s="130" t="s">
        <v>405</v>
      </c>
      <c r="D256" s="130" t="s">
        <v>129</v>
      </c>
      <c r="E256" s="131" t="s">
        <v>406</v>
      </c>
      <c r="F256" s="132" t="s">
        <v>407</v>
      </c>
      <c r="G256" s="133" t="s">
        <v>132</v>
      </c>
      <c r="H256" s="134">
        <v>33</v>
      </c>
      <c r="I256" s="135"/>
      <c r="J256" s="136">
        <f>ROUND(I256*H256,2)</f>
        <v>0</v>
      </c>
      <c r="K256" s="132" t="s">
        <v>133</v>
      </c>
      <c r="L256" s="34"/>
      <c r="M256" s="137" t="s">
        <v>3</v>
      </c>
      <c r="N256" s="138" t="s">
        <v>52</v>
      </c>
      <c r="P256" s="139">
        <f>O256*H256</f>
        <v>0</v>
      </c>
      <c r="Q256" s="139">
        <v>0</v>
      </c>
      <c r="R256" s="139">
        <f>Q256*H256</f>
        <v>0</v>
      </c>
      <c r="S256" s="139">
        <v>0</v>
      </c>
      <c r="T256" s="140">
        <f>S256*H256</f>
        <v>0</v>
      </c>
      <c r="AR256" s="141" t="s">
        <v>134</v>
      </c>
      <c r="AT256" s="141" t="s">
        <v>129</v>
      </c>
      <c r="AU256" s="141" t="s">
        <v>90</v>
      </c>
      <c r="AY256" s="18" t="s">
        <v>127</v>
      </c>
      <c r="BE256" s="142">
        <f>IF(N256="základní",J256,0)</f>
        <v>0</v>
      </c>
      <c r="BF256" s="142">
        <f>IF(N256="snížená",J256,0)</f>
        <v>0</v>
      </c>
      <c r="BG256" s="142">
        <f>IF(N256="zákl. přenesená",J256,0)</f>
        <v>0</v>
      </c>
      <c r="BH256" s="142">
        <f>IF(N256="sníž. přenesená",J256,0)</f>
        <v>0</v>
      </c>
      <c r="BI256" s="142">
        <f>IF(N256="nulová",J256,0)</f>
        <v>0</v>
      </c>
      <c r="BJ256" s="18" t="s">
        <v>24</v>
      </c>
      <c r="BK256" s="142">
        <f>ROUND(I256*H256,2)</f>
        <v>0</v>
      </c>
      <c r="BL256" s="18" t="s">
        <v>134</v>
      </c>
      <c r="BM256" s="141" t="s">
        <v>408</v>
      </c>
    </row>
    <row r="257" spans="2:65" s="1" customFormat="1" ht="11.25">
      <c r="B257" s="34"/>
      <c r="D257" s="143" t="s">
        <v>136</v>
      </c>
      <c r="F257" s="144" t="s">
        <v>409</v>
      </c>
      <c r="I257" s="145"/>
      <c r="L257" s="34"/>
      <c r="M257" s="146"/>
      <c r="T257" s="55"/>
      <c r="AT257" s="18" t="s">
        <v>136</v>
      </c>
      <c r="AU257" s="18" t="s">
        <v>90</v>
      </c>
    </row>
    <row r="258" spans="2:65" s="14" customFormat="1" ht="11.25">
      <c r="B258" s="162"/>
      <c r="D258" s="148" t="s">
        <v>138</v>
      </c>
      <c r="E258" s="163" t="s">
        <v>3</v>
      </c>
      <c r="F258" s="164" t="s">
        <v>410</v>
      </c>
      <c r="H258" s="163" t="s">
        <v>3</v>
      </c>
      <c r="I258" s="165"/>
      <c r="L258" s="162"/>
      <c r="M258" s="166"/>
      <c r="T258" s="167"/>
      <c r="AT258" s="163" t="s">
        <v>138</v>
      </c>
      <c r="AU258" s="163" t="s">
        <v>90</v>
      </c>
      <c r="AV258" s="14" t="s">
        <v>24</v>
      </c>
      <c r="AW258" s="14" t="s">
        <v>140</v>
      </c>
      <c r="AX258" s="14" t="s">
        <v>81</v>
      </c>
      <c r="AY258" s="163" t="s">
        <v>127</v>
      </c>
    </row>
    <row r="259" spans="2:65" s="12" customFormat="1" ht="11.25">
      <c r="B259" s="147"/>
      <c r="D259" s="148" t="s">
        <v>138</v>
      </c>
      <c r="E259" s="149" t="s">
        <v>3</v>
      </c>
      <c r="F259" s="150" t="s">
        <v>411</v>
      </c>
      <c r="H259" s="151">
        <v>33</v>
      </c>
      <c r="I259" s="152"/>
      <c r="L259" s="147"/>
      <c r="M259" s="153"/>
      <c r="T259" s="154"/>
      <c r="AT259" s="149" t="s">
        <v>138</v>
      </c>
      <c r="AU259" s="149" t="s">
        <v>90</v>
      </c>
      <c r="AV259" s="12" t="s">
        <v>90</v>
      </c>
      <c r="AW259" s="12" t="s">
        <v>140</v>
      </c>
      <c r="AX259" s="12" t="s">
        <v>81</v>
      </c>
      <c r="AY259" s="149" t="s">
        <v>127</v>
      </c>
    </row>
    <row r="260" spans="2:65" s="13" customFormat="1" ht="11.25">
      <c r="B260" s="155"/>
      <c r="D260" s="148" t="s">
        <v>138</v>
      </c>
      <c r="E260" s="156" t="s">
        <v>3</v>
      </c>
      <c r="F260" s="157" t="s">
        <v>141</v>
      </c>
      <c r="H260" s="158">
        <v>33</v>
      </c>
      <c r="I260" s="159"/>
      <c r="L260" s="155"/>
      <c r="M260" s="160"/>
      <c r="T260" s="161"/>
      <c r="AT260" s="156" t="s">
        <v>138</v>
      </c>
      <c r="AU260" s="156" t="s">
        <v>90</v>
      </c>
      <c r="AV260" s="13" t="s">
        <v>134</v>
      </c>
      <c r="AW260" s="13" t="s">
        <v>140</v>
      </c>
      <c r="AX260" s="13" t="s">
        <v>24</v>
      </c>
      <c r="AY260" s="156" t="s">
        <v>127</v>
      </c>
    </row>
    <row r="261" spans="2:65" s="1" customFormat="1" ht="24.2" customHeight="1">
      <c r="B261" s="129"/>
      <c r="C261" s="130" t="s">
        <v>412</v>
      </c>
      <c r="D261" s="130" t="s">
        <v>129</v>
      </c>
      <c r="E261" s="131" t="s">
        <v>413</v>
      </c>
      <c r="F261" s="132" t="s">
        <v>414</v>
      </c>
      <c r="G261" s="133" t="s">
        <v>132</v>
      </c>
      <c r="H261" s="134">
        <v>33</v>
      </c>
      <c r="I261" s="135"/>
      <c r="J261" s="136">
        <f>ROUND(I261*H261,2)</f>
        <v>0</v>
      </c>
      <c r="K261" s="132" t="s">
        <v>133</v>
      </c>
      <c r="L261" s="34"/>
      <c r="M261" s="137" t="s">
        <v>3</v>
      </c>
      <c r="N261" s="138" t="s">
        <v>52</v>
      </c>
      <c r="P261" s="139">
        <f>O261*H261</f>
        <v>0</v>
      </c>
      <c r="Q261" s="139">
        <v>0</v>
      </c>
      <c r="R261" s="139">
        <f>Q261*H261</f>
        <v>0</v>
      </c>
      <c r="S261" s="139">
        <v>0</v>
      </c>
      <c r="T261" s="140">
        <f>S261*H261</f>
        <v>0</v>
      </c>
      <c r="AR261" s="141" t="s">
        <v>134</v>
      </c>
      <c r="AT261" s="141" t="s">
        <v>129</v>
      </c>
      <c r="AU261" s="141" t="s">
        <v>90</v>
      </c>
      <c r="AY261" s="18" t="s">
        <v>127</v>
      </c>
      <c r="BE261" s="142">
        <f>IF(N261="základní",J261,0)</f>
        <v>0</v>
      </c>
      <c r="BF261" s="142">
        <f>IF(N261="snížená",J261,0)</f>
        <v>0</v>
      </c>
      <c r="BG261" s="142">
        <f>IF(N261="zákl. přenesená",J261,0)</f>
        <v>0</v>
      </c>
      <c r="BH261" s="142">
        <f>IF(N261="sníž. přenesená",J261,0)</f>
        <v>0</v>
      </c>
      <c r="BI261" s="142">
        <f>IF(N261="nulová",J261,0)</f>
        <v>0</v>
      </c>
      <c r="BJ261" s="18" t="s">
        <v>24</v>
      </c>
      <c r="BK261" s="142">
        <f>ROUND(I261*H261,2)</f>
        <v>0</v>
      </c>
      <c r="BL261" s="18" t="s">
        <v>134</v>
      </c>
      <c r="BM261" s="141" t="s">
        <v>415</v>
      </c>
    </row>
    <row r="262" spans="2:65" s="1" customFormat="1" ht="11.25">
      <c r="B262" s="34"/>
      <c r="D262" s="143" t="s">
        <v>136</v>
      </c>
      <c r="F262" s="144" t="s">
        <v>416</v>
      </c>
      <c r="I262" s="145"/>
      <c r="L262" s="34"/>
      <c r="M262" s="146"/>
      <c r="T262" s="55"/>
      <c r="AT262" s="18" t="s">
        <v>136</v>
      </c>
      <c r="AU262" s="18" t="s">
        <v>90</v>
      </c>
    </row>
    <row r="263" spans="2:65" s="14" customFormat="1" ht="11.25">
      <c r="B263" s="162"/>
      <c r="D263" s="148" t="s">
        <v>138</v>
      </c>
      <c r="E263" s="163" t="s">
        <v>3</v>
      </c>
      <c r="F263" s="164" t="s">
        <v>417</v>
      </c>
      <c r="H263" s="163" t="s">
        <v>3</v>
      </c>
      <c r="I263" s="165"/>
      <c r="L263" s="162"/>
      <c r="M263" s="166"/>
      <c r="T263" s="167"/>
      <c r="AT263" s="163" t="s">
        <v>138</v>
      </c>
      <c r="AU263" s="163" t="s">
        <v>90</v>
      </c>
      <c r="AV263" s="14" t="s">
        <v>24</v>
      </c>
      <c r="AW263" s="14" t="s">
        <v>140</v>
      </c>
      <c r="AX263" s="14" t="s">
        <v>81</v>
      </c>
      <c r="AY263" s="163" t="s">
        <v>127</v>
      </c>
    </row>
    <row r="264" spans="2:65" s="12" customFormat="1" ht="11.25">
      <c r="B264" s="147"/>
      <c r="D264" s="148" t="s">
        <v>138</v>
      </c>
      <c r="E264" s="149" t="s">
        <v>3</v>
      </c>
      <c r="F264" s="150" t="s">
        <v>418</v>
      </c>
      <c r="H264" s="151">
        <v>33</v>
      </c>
      <c r="I264" s="152"/>
      <c r="L264" s="147"/>
      <c r="M264" s="153"/>
      <c r="T264" s="154"/>
      <c r="AT264" s="149" t="s">
        <v>138</v>
      </c>
      <c r="AU264" s="149" t="s">
        <v>90</v>
      </c>
      <c r="AV264" s="12" t="s">
        <v>90</v>
      </c>
      <c r="AW264" s="12" t="s">
        <v>140</v>
      </c>
      <c r="AX264" s="12" t="s">
        <v>81</v>
      </c>
      <c r="AY264" s="149" t="s">
        <v>127</v>
      </c>
    </row>
    <row r="265" spans="2:65" s="13" customFormat="1" ht="11.25">
      <c r="B265" s="155"/>
      <c r="D265" s="148" t="s">
        <v>138</v>
      </c>
      <c r="E265" s="156" t="s">
        <v>3</v>
      </c>
      <c r="F265" s="157" t="s">
        <v>141</v>
      </c>
      <c r="H265" s="158">
        <v>33</v>
      </c>
      <c r="I265" s="159"/>
      <c r="L265" s="155"/>
      <c r="M265" s="160"/>
      <c r="T265" s="161"/>
      <c r="AT265" s="156" t="s">
        <v>138</v>
      </c>
      <c r="AU265" s="156" t="s">
        <v>90</v>
      </c>
      <c r="AV265" s="13" t="s">
        <v>134</v>
      </c>
      <c r="AW265" s="13" t="s">
        <v>140</v>
      </c>
      <c r="AX265" s="13" t="s">
        <v>24</v>
      </c>
      <c r="AY265" s="156" t="s">
        <v>127</v>
      </c>
    </row>
    <row r="266" spans="2:65" s="1" customFormat="1" ht="44.25" customHeight="1">
      <c r="B266" s="129"/>
      <c r="C266" s="130" t="s">
        <v>419</v>
      </c>
      <c r="D266" s="130" t="s">
        <v>129</v>
      </c>
      <c r="E266" s="131" t="s">
        <v>420</v>
      </c>
      <c r="F266" s="132" t="s">
        <v>421</v>
      </c>
      <c r="G266" s="133" t="s">
        <v>132</v>
      </c>
      <c r="H266" s="134">
        <v>66.7</v>
      </c>
      <c r="I266" s="135"/>
      <c r="J266" s="136">
        <f>ROUND(I266*H266,2)</f>
        <v>0</v>
      </c>
      <c r="K266" s="132" t="s">
        <v>133</v>
      </c>
      <c r="L266" s="34"/>
      <c r="M266" s="137" t="s">
        <v>3</v>
      </c>
      <c r="N266" s="138" t="s">
        <v>52</v>
      </c>
      <c r="P266" s="139">
        <f>O266*H266</f>
        <v>0</v>
      </c>
      <c r="Q266" s="139">
        <v>9.0620000000000006E-2</v>
      </c>
      <c r="R266" s="139">
        <f>Q266*H266</f>
        <v>6.0443540000000002</v>
      </c>
      <c r="S266" s="139">
        <v>0</v>
      </c>
      <c r="T266" s="140">
        <f>S266*H266</f>
        <v>0</v>
      </c>
      <c r="AR266" s="141" t="s">
        <v>134</v>
      </c>
      <c r="AT266" s="141" t="s">
        <v>129</v>
      </c>
      <c r="AU266" s="141" t="s">
        <v>90</v>
      </c>
      <c r="AY266" s="18" t="s">
        <v>127</v>
      </c>
      <c r="BE266" s="142">
        <f>IF(N266="základní",J266,0)</f>
        <v>0</v>
      </c>
      <c r="BF266" s="142">
        <f>IF(N266="snížená",J266,0)</f>
        <v>0</v>
      </c>
      <c r="BG266" s="142">
        <f>IF(N266="zákl. přenesená",J266,0)</f>
        <v>0</v>
      </c>
      <c r="BH266" s="142">
        <f>IF(N266="sníž. přenesená",J266,0)</f>
        <v>0</v>
      </c>
      <c r="BI266" s="142">
        <f>IF(N266="nulová",J266,0)</f>
        <v>0</v>
      </c>
      <c r="BJ266" s="18" t="s">
        <v>24</v>
      </c>
      <c r="BK266" s="142">
        <f>ROUND(I266*H266,2)</f>
        <v>0</v>
      </c>
      <c r="BL266" s="18" t="s">
        <v>134</v>
      </c>
      <c r="BM266" s="141" t="s">
        <v>422</v>
      </c>
    </row>
    <row r="267" spans="2:65" s="1" customFormat="1" ht="11.25">
      <c r="B267" s="34"/>
      <c r="D267" s="143" t="s">
        <v>136</v>
      </c>
      <c r="F267" s="144" t="s">
        <v>423</v>
      </c>
      <c r="I267" s="145"/>
      <c r="L267" s="34"/>
      <c r="M267" s="146"/>
      <c r="T267" s="55"/>
      <c r="AT267" s="18" t="s">
        <v>136</v>
      </c>
      <c r="AU267" s="18" t="s">
        <v>90</v>
      </c>
    </row>
    <row r="268" spans="2:65" s="12" customFormat="1" ht="11.25">
      <c r="B268" s="147"/>
      <c r="D268" s="148" t="s">
        <v>138</v>
      </c>
      <c r="E268" s="149" t="s">
        <v>3</v>
      </c>
      <c r="F268" s="150" t="s">
        <v>398</v>
      </c>
      <c r="H268" s="151">
        <v>66.7</v>
      </c>
      <c r="I268" s="152"/>
      <c r="L268" s="147"/>
      <c r="M268" s="153"/>
      <c r="T268" s="154"/>
      <c r="AT268" s="149" t="s">
        <v>138</v>
      </c>
      <c r="AU268" s="149" t="s">
        <v>90</v>
      </c>
      <c r="AV268" s="12" t="s">
        <v>90</v>
      </c>
      <c r="AW268" s="12" t="s">
        <v>140</v>
      </c>
      <c r="AX268" s="12" t="s">
        <v>81</v>
      </c>
      <c r="AY268" s="149" t="s">
        <v>127</v>
      </c>
    </row>
    <row r="269" spans="2:65" s="13" customFormat="1" ht="11.25">
      <c r="B269" s="155"/>
      <c r="D269" s="148" t="s">
        <v>138</v>
      </c>
      <c r="E269" s="156" t="s">
        <v>3</v>
      </c>
      <c r="F269" s="157" t="s">
        <v>141</v>
      </c>
      <c r="H269" s="158">
        <v>66.7</v>
      </c>
      <c r="I269" s="159"/>
      <c r="L269" s="155"/>
      <c r="M269" s="160"/>
      <c r="T269" s="161"/>
      <c r="AT269" s="156" t="s">
        <v>138</v>
      </c>
      <c r="AU269" s="156" t="s">
        <v>90</v>
      </c>
      <c r="AV269" s="13" t="s">
        <v>134</v>
      </c>
      <c r="AW269" s="13" t="s">
        <v>140</v>
      </c>
      <c r="AX269" s="13" t="s">
        <v>24</v>
      </c>
      <c r="AY269" s="156" t="s">
        <v>127</v>
      </c>
    </row>
    <row r="270" spans="2:65" s="1" customFormat="1" ht="16.5" customHeight="1">
      <c r="B270" s="129"/>
      <c r="C270" s="172" t="s">
        <v>424</v>
      </c>
      <c r="D270" s="172" t="s">
        <v>297</v>
      </c>
      <c r="E270" s="173" t="s">
        <v>425</v>
      </c>
      <c r="F270" s="174" t="s">
        <v>426</v>
      </c>
      <c r="G270" s="175" t="s">
        <v>132</v>
      </c>
      <c r="H270" s="176">
        <v>0.72099999999999997</v>
      </c>
      <c r="I270" s="177"/>
      <c r="J270" s="178">
        <f>ROUND(I270*H270,2)</f>
        <v>0</v>
      </c>
      <c r="K270" s="174" t="s">
        <v>133</v>
      </c>
      <c r="L270" s="179"/>
      <c r="M270" s="180" t="s">
        <v>3</v>
      </c>
      <c r="N270" s="181" t="s">
        <v>52</v>
      </c>
      <c r="P270" s="139">
        <f>O270*H270</f>
        <v>0</v>
      </c>
      <c r="Q270" s="139">
        <v>0.17599999999999999</v>
      </c>
      <c r="R270" s="139">
        <f>Q270*H270</f>
        <v>0.12689599999999998</v>
      </c>
      <c r="S270" s="139">
        <v>0</v>
      </c>
      <c r="T270" s="140">
        <f>S270*H270</f>
        <v>0</v>
      </c>
      <c r="AR270" s="141" t="s">
        <v>174</v>
      </c>
      <c r="AT270" s="141" t="s">
        <v>297</v>
      </c>
      <c r="AU270" s="141" t="s">
        <v>90</v>
      </c>
      <c r="AY270" s="18" t="s">
        <v>127</v>
      </c>
      <c r="BE270" s="142">
        <f>IF(N270="základní",J270,0)</f>
        <v>0</v>
      </c>
      <c r="BF270" s="142">
        <f>IF(N270="snížená",J270,0)</f>
        <v>0</v>
      </c>
      <c r="BG270" s="142">
        <f>IF(N270="zákl. přenesená",J270,0)</f>
        <v>0</v>
      </c>
      <c r="BH270" s="142">
        <f>IF(N270="sníž. přenesená",J270,0)</f>
        <v>0</v>
      </c>
      <c r="BI270" s="142">
        <f>IF(N270="nulová",J270,0)</f>
        <v>0</v>
      </c>
      <c r="BJ270" s="18" t="s">
        <v>24</v>
      </c>
      <c r="BK270" s="142">
        <f>ROUND(I270*H270,2)</f>
        <v>0</v>
      </c>
      <c r="BL270" s="18" t="s">
        <v>134</v>
      </c>
      <c r="BM270" s="141" t="s">
        <v>427</v>
      </c>
    </row>
    <row r="271" spans="2:65" s="12" customFormat="1" ht="11.25">
      <c r="B271" s="147"/>
      <c r="D271" s="148" t="s">
        <v>138</v>
      </c>
      <c r="E271" s="149" t="s">
        <v>3</v>
      </c>
      <c r="F271" s="150" t="s">
        <v>428</v>
      </c>
      <c r="H271" s="151">
        <v>0.72099999999999997</v>
      </c>
      <c r="I271" s="152"/>
      <c r="L271" s="147"/>
      <c r="M271" s="153"/>
      <c r="T271" s="154"/>
      <c r="AT271" s="149" t="s">
        <v>138</v>
      </c>
      <c r="AU271" s="149" t="s">
        <v>90</v>
      </c>
      <c r="AV271" s="12" t="s">
        <v>90</v>
      </c>
      <c r="AW271" s="12" t="s">
        <v>140</v>
      </c>
      <c r="AX271" s="12" t="s">
        <v>81</v>
      </c>
      <c r="AY271" s="149" t="s">
        <v>127</v>
      </c>
    </row>
    <row r="272" spans="2:65" s="13" customFormat="1" ht="11.25">
      <c r="B272" s="155"/>
      <c r="D272" s="148" t="s">
        <v>138</v>
      </c>
      <c r="E272" s="156" t="s">
        <v>3</v>
      </c>
      <c r="F272" s="157" t="s">
        <v>141</v>
      </c>
      <c r="H272" s="158">
        <v>0.72099999999999997</v>
      </c>
      <c r="I272" s="159"/>
      <c r="L272" s="155"/>
      <c r="M272" s="160"/>
      <c r="T272" s="161"/>
      <c r="AT272" s="156" t="s">
        <v>138</v>
      </c>
      <c r="AU272" s="156" t="s">
        <v>90</v>
      </c>
      <c r="AV272" s="13" t="s">
        <v>134</v>
      </c>
      <c r="AW272" s="13" t="s">
        <v>140</v>
      </c>
      <c r="AX272" s="13" t="s">
        <v>24</v>
      </c>
      <c r="AY272" s="156" t="s">
        <v>127</v>
      </c>
    </row>
    <row r="273" spans="2:65" s="1" customFormat="1" ht="16.5" customHeight="1">
      <c r="B273" s="129"/>
      <c r="C273" s="172" t="s">
        <v>429</v>
      </c>
      <c r="D273" s="172" t="s">
        <v>297</v>
      </c>
      <c r="E273" s="173" t="s">
        <v>430</v>
      </c>
      <c r="F273" s="174" t="s">
        <v>431</v>
      </c>
      <c r="G273" s="175" t="s">
        <v>132</v>
      </c>
      <c r="H273" s="176">
        <v>67.98</v>
      </c>
      <c r="I273" s="177"/>
      <c r="J273" s="178">
        <f>ROUND(I273*H273,2)</f>
        <v>0</v>
      </c>
      <c r="K273" s="174" t="s">
        <v>133</v>
      </c>
      <c r="L273" s="179"/>
      <c r="M273" s="180" t="s">
        <v>3</v>
      </c>
      <c r="N273" s="181" t="s">
        <v>52</v>
      </c>
      <c r="P273" s="139">
        <f>O273*H273</f>
        <v>0</v>
      </c>
      <c r="Q273" s="139">
        <v>0.17599999999999999</v>
      </c>
      <c r="R273" s="139">
        <f>Q273*H273</f>
        <v>11.96448</v>
      </c>
      <c r="S273" s="139">
        <v>0</v>
      </c>
      <c r="T273" s="140">
        <f>S273*H273</f>
        <v>0</v>
      </c>
      <c r="AR273" s="141" t="s">
        <v>174</v>
      </c>
      <c r="AT273" s="141" t="s">
        <v>297</v>
      </c>
      <c r="AU273" s="141" t="s">
        <v>90</v>
      </c>
      <c r="AY273" s="18" t="s">
        <v>127</v>
      </c>
      <c r="BE273" s="142">
        <f>IF(N273="základní",J273,0)</f>
        <v>0</v>
      </c>
      <c r="BF273" s="142">
        <f>IF(N273="snížená",J273,0)</f>
        <v>0</v>
      </c>
      <c r="BG273" s="142">
        <f>IF(N273="zákl. přenesená",J273,0)</f>
        <v>0</v>
      </c>
      <c r="BH273" s="142">
        <f>IF(N273="sníž. přenesená",J273,0)</f>
        <v>0</v>
      </c>
      <c r="BI273" s="142">
        <f>IF(N273="nulová",J273,0)</f>
        <v>0</v>
      </c>
      <c r="BJ273" s="18" t="s">
        <v>24</v>
      </c>
      <c r="BK273" s="142">
        <f>ROUND(I273*H273,2)</f>
        <v>0</v>
      </c>
      <c r="BL273" s="18" t="s">
        <v>134</v>
      </c>
      <c r="BM273" s="141" t="s">
        <v>432</v>
      </c>
    </row>
    <row r="274" spans="2:65" s="12" customFormat="1" ht="11.25">
      <c r="B274" s="147"/>
      <c r="D274" s="148" t="s">
        <v>138</v>
      </c>
      <c r="E274" s="149" t="s">
        <v>3</v>
      </c>
      <c r="F274" s="150" t="s">
        <v>433</v>
      </c>
      <c r="H274" s="151">
        <v>67.98</v>
      </c>
      <c r="I274" s="152"/>
      <c r="L274" s="147"/>
      <c r="M274" s="153"/>
      <c r="T274" s="154"/>
      <c r="AT274" s="149" t="s">
        <v>138</v>
      </c>
      <c r="AU274" s="149" t="s">
        <v>90</v>
      </c>
      <c r="AV274" s="12" t="s">
        <v>90</v>
      </c>
      <c r="AW274" s="12" t="s">
        <v>140</v>
      </c>
      <c r="AX274" s="12" t="s">
        <v>81</v>
      </c>
      <c r="AY274" s="149" t="s">
        <v>127</v>
      </c>
    </row>
    <row r="275" spans="2:65" s="13" customFormat="1" ht="11.25">
      <c r="B275" s="155"/>
      <c r="D275" s="148" t="s">
        <v>138</v>
      </c>
      <c r="E275" s="156" t="s">
        <v>3</v>
      </c>
      <c r="F275" s="157" t="s">
        <v>141</v>
      </c>
      <c r="H275" s="158">
        <v>67.98</v>
      </c>
      <c r="I275" s="159"/>
      <c r="L275" s="155"/>
      <c r="M275" s="160"/>
      <c r="T275" s="161"/>
      <c r="AT275" s="156" t="s">
        <v>138</v>
      </c>
      <c r="AU275" s="156" t="s">
        <v>90</v>
      </c>
      <c r="AV275" s="13" t="s">
        <v>134</v>
      </c>
      <c r="AW275" s="13" t="s">
        <v>140</v>
      </c>
      <c r="AX275" s="13" t="s">
        <v>24</v>
      </c>
      <c r="AY275" s="156" t="s">
        <v>127</v>
      </c>
    </row>
    <row r="276" spans="2:65" s="11" customFormat="1" ht="22.9" customHeight="1">
      <c r="B276" s="117"/>
      <c r="D276" s="118" t="s">
        <v>80</v>
      </c>
      <c r="E276" s="127" t="s">
        <v>174</v>
      </c>
      <c r="F276" s="127" t="s">
        <v>434</v>
      </c>
      <c r="I276" s="120"/>
      <c r="J276" s="128">
        <f>BK276</f>
        <v>0</v>
      </c>
      <c r="L276" s="117"/>
      <c r="M276" s="122"/>
      <c r="P276" s="123">
        <f>SUM(P277:P307)</f>
        <v>0</v>
      </c>
      <c r="R276" s="123">
        <f>SUM(R277:R307)</f>
        <v>0.28515799999999997</v>
      </c>
      <c r="T276" s="124">
        <f>SUM(T277:T307)</f>
        <v>0</v>
      </c>
      <c r="AR276" s="118" t="s">
        <v>24</v>
      </c>
      <c r="AT276" s="125" t="s">
        <v>80</v>
      </c>
      <c r="AU276" s="125" t="s">
        <v>24</v>
      </c>
      <c r="AY276" s="118" t="s">
        <v>127</v>
      </c>
      <c r="BK276" s="126">
        <f>SUM(BK277:BK307)</f>
        <v>0</v>
      </c>
    </row>
    <row r="277" spans="2:65" s="1" customFormat="1" ht="16.5" customHeight="1">
      <c r="B277" s="129"/>
      <c r="C277" s="130" t="s">
        <v>435</v>
      </c>
      <c r="D277" s="130" t="s">
        <v>129</v>
      </c>
      <c r="E277" s="131" t="s">
        <v>436</v>
      </c>
      <c r="F277" s="132" t="s">
        <v>437</v>
      </c>
      <c r="G277" s="133" t="s">
        <v>232</v>
      </c>
      <c r="H277" s="134">
        <v>3.5</v>
      </c>
      <c r="I277" s="135"/>
      <c r="J277" s="136">
        <f>ROUND(I277*H277,2)</f>
        <v>0</v>
      </c>
      <c r="K277" s="132" t="s">
        <v>133</v>
      </c>
      <c r="L277" s="34"/>
      <c r="M277" s="137" t="s">
        <v>3</v>
      </c>
      <c r="N277" s="138" t="s">
        <v>52</v>
      </c>
      <c r="P277" s="139">
        <f>O277*H277</f>
        <v>0</v>
      </c>
      <c r="Q277" s="139">
        <v>1.0000000000000001E-5</v>
      </c>
      <c r="R277" s="139">
        <f>Q277*H277</f>
        <v>3.5000000000000004E-5</v>
      </c>
      <c r="S277" s="139">
        <v>0</v>
      </c>
      <c r="T277" s="140">
        <f>S277*H277</f>
        <v>0</v>
      </c>
      <c r="AR277" s="141" t="s">
        <v>134</v>
      </c>
      <c r="AT277" s="141" t="s">
        <v>129</v>
      </c>
      <c r="AU277" s="141" t="s">
        <v>90</v>
      </c>
      <c r="AY277" s="18" t="s">
        <v>127</v>
      </c>
      <c r="BE277" s="142">
        <f>IF(N277="základní",J277,0)</f>
        <v>0</v>
      </c>
      <c r="BF277" s="142">
        <f>IF(N277="snížená",J277,0)</f>
        <v>0</v>
      </c>
      <c r="BG277" s="142">
        <f>IF(N277="zákl. přenesená",J277,0)</f>
        <v>0</v>
      </c>
      <c r="BH277" s="142">
        <f>IF(N277="sníž. přenesená",J277,0)</f>
        <v>0</v>
      </c>
      <c r="BI277" s="142">
        <f>IF(N277="nulová",J277,0)</f>
        <v>0</v>
      </c>
      <c r="BJ277" s="18" t="s">
        <v>24</v>
      </c>
      <c r="BK277" s="142">
        <f>ROUND(I277*H277,2)</f>
        <v>0</v>
      </c>
      <c r="BL277" s="18" t="s">
        <v>134</v>
      </c>
      <c r="BM277" s="141" t="s">
        <v>438</v>
      </c>
    </row>
    <row r="278" spans="2:65" s="1" customFormat="1" ht="11.25">
      <c r="B278" s="34"/>
      <c r="D278" s="143" t="s">
        <v>136</v>
      </c>
      <c r="F278" s="144" t="s">
        <v>439</v>
      </c>
      <c r="I278" s="145"/>
      <c r="L278" s="34"/>
      <c r="M278" s="146"/>
      <c r="T278" s="55"/>
      <c r="AT278" s="18" t="s">
        <v>136</v>
      </c>
      <c r="AU278" s="18" t="s">
        <v>90</v>
      </c>
    </row>
    <row r="279" spans="2:65" s="12" customFormat="1" ht="11.25">
      <c r="B279" s="147"/>
      <c r="D279" s="148" t="s">
        <v>138</v>
      </c>
      <c r="E279" s="149" t="s">
        <v>3</v>
      </c>
      <c r="F279" s="150" t="s">
        <v>375</v>
      </c>
      <c r="H279" s="151">
        <v>3.5</v>
      </c>
      <c r="I279" s="152"/>
      <c r="L279" s="147"/>
      <c r="M279" s="153"/>
      <c r="T279" s="154"/>
      <c r="AT279" s="149" t="s">
        <v>138</v>
      </c>
      <c r="AU279" s="149" t="s">
        <v>90</v>
      </c>
      <c r="AV279" s="12" t="s">
        <v>90</v>
      </c>
      <c r="AW279" s="12" t="s">
        <v>140</v>
      </c>
      <c r="AX279" s="12" t="s">
        <v>81</v>
      </c>
      <c r="AY279" s="149" t="s">
        <v>127</v>
      </c>
    </row>
    <row r="280" spans="2:65" s="13" customFormat="1" ht="11.25">
      <c r="B280" s="155"/>
      <c r="D280" s="148" t="s">
        <v>138</v>
      </c>
      <c r="E280" s="156" t="s">
        <v>3</v>
      </c>
      <c r="F280" s="157" t="s">
        <v>141</v>
      </c>
      <c r="H280" s="158">
        <v>3.5</v>
      </c>
      <c r="I280" s="159"/>
      <c r="L280" s="155"/>
      <c r="M280" s="160"/>
      <c r="T280" s="161"/>
      <c r="AT280" s="156" t="s">
        <v>138</v>
      </c>
      <c r="AU280" s="156" t="s">
        <v>90</v>
      </c>
      <c r="AV280" s="13" t="s">
        <v>134</v>
      </c>
      <c r="AW280" s="13" t="s">
        <v>140</v>
      </c>
      <c r="AX280" s="13" t="s">
        <v>24</v>
      </c>
      <c r="AY280" s="156" t="s">
        <v>127</v>
      </c>
    </row>
    <row r="281" spans="2:65" s="1" customFormat="1" ht="16.5" customHeight="1">
      <c r="B281" s="129"/>
      <c r="C281" s="172" t="s">
        <v>440</v>
      </c>
      <c r="D281" s="172" t="s">
        <v>297</v>
      </c>
      <c r="E281" s="173" t="s">
        <v>441</v>
      </c>
      <c r="F281" s="174" t="s">
        <v>442</v>
      </c>
      <c r="G281" s="175" t="s">
        <v>232</v>
      </c>
      <c r="H281" s="176">
        <v>6</v>
      </c>
      <c r="I281" s="177"/>
      <c r="J281" s="178">
        <f>ROUND(I281*H281,2)</f>
        <v>0</v>
      </c>
      <c r="K281" s="174" t="s">
        <v>133</v>
      </c>
      <c r="L281" s="179"/>
      <c r="M281" s="180" t="s">
        <v>3</v>
      </c>
      <c r="N281" s="181" t="s">
        <v>52</v>
      </c>
      <c r="P281" s="139">
        <f>O281*H281</f>
        <v>0</v>
      </c>
      <c r="Q281" s="139">
        <v>6.1999999999999998E-3</v>
      </c>
      <c r="R281" s="139">
        <f>Q281*H281</f>
        <v>3.7199999999999997E-2</v>
      </c>
      <c r="S281" s="139">
        <v>0</v>
      </c>
      <c r="T281" s="140">
        <f>S281*H281</f>
        <v>0</v>
      </c>
      <c r="AR281" s="141" t="s">
        <v>174</v>
      </c>
      <c r="AT281" s="141" t="s">
        <v>297</v>
      </c>
      <c r="AU281" s="141" t="s">
        <v>90</v>
      </c>
      <c r="AY281" s="18" t="s">
        <v>127</v>
      </c>
      <c r="BE281" s="142">
        <f>IF(N281="základní",J281,0)</f>
        <v>0</v>
      </c>
      <c r="BF281" s="142">
        <f>IF(N281="snížená",J281,0)</f>
        <v>0</v>
      </c>
      <c r="BG281" s="142">
        <f>IF(N281="zákl. přenesená",J281,0)</f>
        <v>0</v>
      </c>
      <c r="BH281" s="142">
        <f>IF(N281="sníž. přenesená",J281,0)</f>
        <v>0</v>
      </c>
      <c r="BI281" s="142">
        <f>IF(N281="nulová",J281,0)</f>
        <v>0</v>
      </c>
      <c r="BJ281" s="18" t="s">
        <v>24</v>
      </c>
      <c r="BK281" s="142">
        <f>ROUND(I281*H281,2)</f>
        <v>0</v>
      </c>
      <c r="BL281" s="18" t="s">
        <v>134</v>
      </c>
      <c r="BM281" s="141" t="s">
        <v>443</v>
      </c>
    </row>
    <row r="282" spans="2:65" s="12" customFormat="1" ht="11.25">
      <c r="B282" s="147"/>
      <c r="D282" s="148" t="s">
        <v>138</v>
      </c>
      <c r="E282" s="149" t="s">
        <v>3</v>
      </c>
      <c r="F282" s="150" t="s">
        <v>444</v>
      </c>
      <c r="H282" s="151">
        <v>6</v>
      </c>
      <c r="I282" s="152"/>
      <c r="L282" s="147"/>
      <c r="M282" s="153"/>
      <c r="T282" s="154"/>
      <c r="AT282" s="149" t="s">
        <v>138</v>
      </c>
      <c r="AU282" s="149" t="s">
        <v>90</v>
      </c>
      <c r="AV282" s="12" t="s">
        <v>90</v>
      </c>
      <c r="AW282" s="12" t="s">
        <v>140</v>
      </c>
      <c r="AX282" s="12" t="s">
        <v>81</v>
      </c>
      <c r="AY282" s="149" t="s">
        <v>127</v>
      </c>
    </row>
    <row r="283" spans="2:65" s="13" customFormat="1" ht="11.25">
      <c r="B283" s="155"/>
      <c r="D283" s="148" t="s">
        <v>138</v>
      </c>
      <c r="E283" s="156" t="s">
        <v>3</v>
      </c>
      <c r="F283" s="157" t="s">
        <v>141</v>
      </c>
      <c r="H283" s="158">
        <v>6</v>
      </c>
      <c r="I283" s="159"/>
      <c r="L283" s="155"/>
      <c r="M283" s="160"/>
      <c r="T283" s="161"/>
      <c r="AT283" s="156" t="s">
        <v>138</v>
      </c>
      <c r="AU283" s="156" t="s">
        <v>90</v>
      </c>
      <c r="AV283" s="13" t="s">
        <v>134</v>
      </c>
      <c r="AW283" s="13" t="s">
        <v>140</v>
      </c>
      <c r="AX283" s="13" t="s">
        <v>24</v>
      </c>
      <c r="AY283" s="156" t="s">
        <v>127</v>
      </c>
    </row>
    <row r="284" spans="2:65" s="1" customFormat="1" ht="24.2" customHeight="1">
      <c r="B284" s="129"/>
      <c r="C284" s="130" t="s">
        <v>445</v>
      </c>
      <c r="D284" s="130" t="s">
        <v>129</v>
      </c>
      <c r="E284" s="131" t="s">
        <v>446</v>
      </c>
      <c r="F284" s="132" t="s">
        <v>447</v>
      </c>
      <c r="G284" s="133" t="s">
        <v>144</v>
      </c>
      <c r="H284" s="134">
        <v>1</v>
      </c>
      <c r="I284" s="135"/>
      <c r="J284" s="136">
        <f>ROUND(I284*H284,2)</f>
        <v>0</v>
      </c>
      <c r="K284" s="132" t="s">
        <v>133</v>
      </c>
      <c r="L284" s="34"/>
      <c r="M284" s="137" t="s">
        <v>3</v>
      </c>
      <c r="N284" s="138" t="s">
        <v>52</v>
      </c>
      <c r="P284" s="139">
        <f>O284*H284</f>
        <v>0</v>
      </c>
      <c r="Q284" s="139">
        <v>0</v>
      </c>
      <c r="R284" s="139">
        <f>Q284*H284</f>
        <v>0</v>
      </c>
      <c r="S284" s="139">
        <v>0</v>
      </c>
      <c r="T284" s="140">
        <f>S284*H284</f>
        <v>0</v>
      </c>
      <c r="AR284" s="141" t="s">
        <v>134</v>
      </c>
      <c r="AT284" s="141" t="s">
        <v>129</v>
      </c>
      <c r="AU284" s="141" t="s">
        <v>90</v>
      </c>
      <c r="AY284" s="18" t="s">
        <v>127</v>
      </c>
      <c r="BE284" s="142">
        <f>IF(N284="základní",J284,0)</f>
        <v>0</v>
      </c>
      <c r="BF284" s="142">
        <f>IF(N284="snížená",J284,0)</f>
        <v>0</v>
      </c>
      <c r="BG284" s="142">
        <f>IF(N284="zákl. přenesená",J284,0)</f>
        <v>0</v>
      </c>
      <c r="BH284" s="142">
        <f>IF(N284="sníž. přenesená",J284,0)</f>
        <v>0</v>
      </c>
      <c r="BI284" s="142">
        <f>IF(N284="nulová",J284,0)</f>
        <v>0</v>
      </c>
      <c r="BJ284" s="18" t="s">
        <v>24</v>
      </c>
      <c r="BK284" s="142">
        <f>ROUND(I284*H284,2)</f>
        <v>0</v>
      </c>
      <c r="BL284" s="18" t="s">
        <v>134</v>
      </c>
      <c r="BM284" s="141" t="s">
        <v>448</v>
      </c>
    </row>
    <row r="285" spans="2:65" s="1" customFormat="1" ht="11.25">
      <c r="B285" s="34"/>
      <c r="D285" s="143" t="s">
        <v>136</v>
      </c>
      <c r="F285" s="144" t="s">
        <v>449</v>
      </c>
      <c r="I285" s="145"/>
      <c r="L285" s="34"/>
      <c r="M285" s="146"/>
      <c r="T285" s="55"/>
      <c r="AT285" s="18" t="s">
        <v>136</v>
      </c>
      <c r="AU285" s="18" t="s">
        <v>90</v>
      </c>
    </row>
    <row r="286" spans="2:65" s="12" customFormat="1" ht="11.25">
      <c r="B286" s="147"/>
      <c r="D286" s="148" t="s">
        <v>138</v>
      </c>
      <c r="E286" s="149" t="s">
        <v>3</v>
      </c>
      <c r="F286" s="150" t="s">
        <v>450</v>
      </c>
      <c r="H286" s="151">
        <v>1</v>
      </c>
      <c r="I286" s="152"/>
      <c r="L286" s="147"/>
      <c r="M286" s="153"/>
      <c r="T286" s="154"/>
      <c r="AT286" s="149" t="s">
        <v>138</v>
      </c>
      <c r="AU286" s="149" t="s">
        <v>90</v>
      </c>
      <c r="AV286" s="12" t="s">
        <v>90</v>
      </c>
      <c r="AW286" s="12" t="s">
        <v>140</v>
      </c>
      <c r="AX286" s="12" t="s">
        <v>81</v>
      </c>
      <c r="AY286" s="149" t="s">
        <v>127</v>
      </c>
    </row>
    <row r="287" spans="2:65" s="13" customFormat="1" ht="11.25">
      <c r="B287" s="155"/>
      <c r="D287" s="148" t="s">
        <v>138</v>
      </c>
      <c r="E287" s="156" t="s">
        <v>3</v>
      </c>
      <c r="F287" s="157" t="s">
        <v>141</v>
      </c>
      <c r="H287" s="158">
        <v>1</v>
      </c>
      <c r="I287" s="159"/>
      <c r="L287" s="155"/>
      <c r="M287" s="160"/>
      <c r="T287" s="161"/>
      <c r="AT287" s="156" t="s">
        <v>138</v>
      </c>
      <c r="AU287" s="156" t="s">
        <v>90</v>
      </c>
      <c r="AV287" s="13" t="s">
        <v>134</v>
      </c>
      <c r="AW287" s="13" t="s">
        <v>140</v>
      </c>
      <c r="AX287" s="13" t="s">
        <v>24</v>
      </c>
      <c r="AY287" s="156" t="s">
        <v>127</v>
      </c>
    </row>
    <row r="288" spans="2:65" s="1" customFormat="1" ht="16.5" customHeight="1">
      <c r="B288" s="129"/>
      <c r="C288" s="172" t="s">
        <v>451</v>
      </c>
      <c r="D288" s="172" t="s">
        <v>297</v>
      </c>
      <c r="E288" s="173" t="s">
        <v>452</v>
      </c>
      <c r="F288" s="174" t="s">
        <v>453</v>
      </c>
      <c r="G288" s="175" t="s">
        <v>144</v>
      </c>
      <c r="H288" s="176">
        <v>1.03</v>
      </c>
      <c r="I288" s="177"/>
      <c r="J288" s="178">
        <f>ROUND(I288*H288,2)</f>
        <v>0</v>
      </c>
      <c r="K288" s="174" t="s">
        <v>133</v>
      </c>
      <c r="L288" s="179"/>
      <c r="M288" s="180" t="s">
        <v>3</v>
      </c>
      <c r="N288" s="181" t="s">
        <v>52</v>
      </c>
      <c r="P288" s="139">
        <f>O288*H288</f>
        <v>0</v>
      </c>
      <c r="Q288" s="139">
        <v>1.5E-3</v>
      </c>
      <c r="R288" s="139">
        <f>Q288*H288</f>
        <v>1.5450000000000001E-3</v>
      </c>
      <c r="S288" s="139">
        <v>0</v>
      </c>
      <c r="T288" s="140">
        <f>S288*H288</f>
        <v>0</v>
      </c>
      <c r="AR288" s="141" t="s">
        <v>174</v>
      </c>
      <c r="AT288" s="141" t="s">
        <v>297</v>
      </c>
      <c r="AU288" s="141" t="s">
        <v>90</v>
      </c>
      <c r="AY288" s="18" t="s">
        <v>127</v>
      </c>
      <c r="BE288" s="142">
        <f>IF(N288="základní",J288,0)</f>
        <v>0</v>
      </c>
      <c r="BF288" s="142">
        <f>IF(N288="snížená",J288,0)</f>
        <v>0</v>
      </c>
      <c r="BG288" s="142">
        <f>IF(N288="zákl. přenesená",J288,0)</f>
        <v>0</v>
      </c>
      <c r="BH288" s="142">
        <f>IF(N288="sníž. přenesená",J288,0)</f>
        <v>0</v>
      </c>
      <c r="BI288" s="142">
        <f>IF(N288="nulová",J288,0)</f>
        <v>0</v>
      </c>
      <c r="BJ288" s="18" t="s">
        <v>24</v>
      </c>
      <c r="BK288" s="142">
        <f>ROUND(I288*H288,2)</f>
        <v>0</v>
      </c>
      <c r="BL288" s="18" t="s">
        <v>134</v>
      </c>
      <c r="BM288" s="141" t="s">
        <v>454</v>
      </c>
    </row>
    <row r="289" spans="2:65" s="12" customFormat="1" ht="11.25">
      <c r="B289" s="147"/>
      <c r="D289" s="148" t="s">
        <v>138</v>
      </c>
      <c r="E289" s="149" t="s">
        <v>3</v>
      </c>
      <c r="F289" s="150" t="s">
        <v>455</v>
      </c>
      <c r="H289" s="151">
        <v>1.03</v>
      </c>
      <c r="I289" s="152"/>
      <c r="L289" s="147"/>
      <c r="M289" s="153"/>
      <c r="T289" s="154"/>
      <c r="AT289" s="149" t="s">
        <v>138</v>
      </c>
      <c r="AU289" s="149" t="s">
        <v>90</v>
      </c>
      <c r="AV289" s="12" t="s">
        <v>90</v>
      </c>
      <c r="AW289" s="12" t="s">
        <v>140</v>
      </c>
      <c r="AX289" s="12" t="s">
        <v>81</v>
      </c>
      <c r="AY289" s="149" t="s">
        <v>127</v>
      </c>
    </row>
    <row r="290" spans="2:65" s="13" customFormat="1" ht="11.25">
      <c r="B290" s="155"/>
      <c r="D290" s="148" t="s">
        <v>138</v>
      </c>
      <c r="E290" s="156" t="s">
        <v>3</v>
      </c>
      <c r="F290" s="157" t="s">
        <v>141</v>
      </c>
      <c r="H290" s="158">
        <v>1.03</v>
      </c>
      <c r="I290" s="159"/>
      <c r="L290" s="155"/>
      <c r="M290" s="160"/>
      <c r="T290" s="161"/>
      <c r="AT290" s="156" t="s">
        <v>138</v>
      </c>
      <c r="AU290" s="156" t="s">
        <v>90</v>
      </c>
      <c r="AV290" s="13" t="s">
        <v>134</v>
      </c>
      <c r="AW290" s="13" t="s">
        <v>140</v>
      </c>
      <c r="AX290" s="13" t="s">
        <v>24</v>
      </c>
      <c r="AY290" s="156" t="s">
        <v>127</v>
      </c>
    </row>
    <row r="291" spans="2:65" s="1" customFormat="1" ht="16.5" customHeight="1">
      <c r="B291" s="129"/>
      <c r="C291" s="130" t="s">
        <v>456</v>
      </c>
      <c r="D291" s="130" t="s">
        <v>129</v>
      </c>
      <c r="E291" s="131" t="s">
        <v>457</v>
      </c>
      <c r="F291" s="132" t="s">
        <v>458</v>
      </c>
      <c r="G291" s="133" t="s">
        <v>144</v>
      </c>
      <c r="H291" s="134">
        <v>1</v>
      </c>
      <c r="I291" s="135"/>
      <c r="J291" s="136">
        <f>ROUND(I291*H291,2)</f>
        <v>0</v>
      </c>
      <c r="K291" s="132" t="s">
        <v>133</v>
      </c>
      <c r="L291" s="34"/>
      <c r="M291" s="137" t="s">
        <v>3</v>
      </c>
      <c r="N291" s="138" t="s">
        <v>52</v>
      </c>
      <c r="P291" s="139">
        <f>O291*H291</f>
        <v>0</v>
      </c>
      <c r="Q291" s="139">
        <v>7.2000000000000005E-4</v>
      </c>
      <c r="R291" s="139">
        <f>Q291*H291</f>
        <v>7.2000000000000005E-4</v>
      </c>
      <c r="S291" s="139">
        <v>0</v>
      </c>
      <c r="T291" s="140">
        <f>S291*H291</f>
        <v>0</v>
      </c>
      <c r="AR291" s="141" t="s">
        <v>134</v>
      </c>
      <c r="AT291" s="141" t="s">
        <v>129</v>
      </c>
      <c r="AU291" s="141" t="s">
        <v>90</v>
      </c>
      <c r="AY291" s="18" t="s">
        <v>127</v>
      </c>
      <c r="BE291" s="142">
        <f>IF(N291="základní",J291,0)</f>
        <v>0</v>
      </c>
      <c r="BF291" s="142">
        <f>IF(N291="snížená",J291,0)</f>
        <v>0</v>
      </c>
      <c r="BG291" s="142">
        <f>IF(N291="zákl. přenesená",J291,0)</f>
        <v>0</v>
      </c>
      <c r="BH291" s="142">
        <f>IF(N291="sníž. přenesená",J291,0)</f>
        <v>0</v>
      </c>
      <c r="BI291" s="142">
        <f>IF(N291="nulová",J291,0)</f>
        <v>0</v>
      </c>
      <c r="BJ291" s="18" t="s">
        <v>24</v>
      </c>
      <c r="BK291" s="142">
        <f>ROUND(I291*H291,2)</f>
        <v>0</v>
      </c>
      <c r="BL291" s="18" t="s">
        <v>134</v>
      </c>
      <c r="BM291" s="141" t="s">
        <v>459</v>
      </c>
    </row>
    <row r="292" spans="2:65" s="1" customFormat="1" ht="11.25">
      <c r="B292" s="34"/>
      <c r="D292" s="143" t="s">
        <v>136</v>
      </c>
      <c r="F292" s="144" t="s">
        <v>460</v>
      </c>
      <c r="I292" s="145"/>
      <c r="L292" s="34"/>
      <c r="M292" s="146"/>
      <c r="T292" s="55"/>
      <c r="AT292" s="18" t="s">
        <v>136</v>
      </c>
      <c r="AU292" s="18" t="s">
        <v>90</v>
      </c>
    </row>
    <row r="293" spans="2:65" s="12" customFormat="1" ht="11.25">
      <c r="B293" s="147"/>
      <c r="D293" s="148" t="s">
        <v>138</v>
      </c>
      <c r="E293" s="149" t="s">
        <v>3</v>
      </c>
      <c r="F293" s="150" t="s">
        <v>461</v>
      </c>
      <c r="H293" s="151">
        <v>1</v>
      </c>
      <c r="I293" s="152"/>
      <c r="L293" s="147"/>
      <c r="M293" s="153"/>
      <c r="T293" s="154"/>
      <c r="AT293" s="149" t="s">
        <v>138</v>
      </c>
      <c r="AU293" s="149" t="s">
        <v>90</v>
      </c>
      <c r="AV293" s="12" t="s">
        <v>90</v>
      </c>
      <c r="AW293" s="12" t="s">
        <v>140</v>
      </c>
      <c r="AX293" s="12" t="s">
        <v>81</v>
      </c>
      <c r="AY293" s="149" t="s">
        <v>127</v>
      </c>
    </row>
    <row r="294" spans="2:65" s="13" customFormat="1" ht="11.25">
      <c r="B294" s="155"/>
      <c r="D294" s="148" t="s">
        <v>138</v>
      </c>
      <c r="E294" s="156" t="s">
        <v>3</v>
      </c>
      <c r="F294" s="157" t="s">
        <v>141</v>
      </c>
      <c r="H294" s="158">
        <v>1</v>
      </c>
      <c r="I294" s="159"/>
      <c r="L294" s="155"/>
      <c r="M294" s="160"/>
      <c r="T294" s="161"/>
      <c r="AT294" s="156" t="s">
        <v>138</v>
      </c>
      <c r="AU294" s="156" t="s">
        <v>90</v>
      </c>
      <c r="AV294" s="13" t="s">
        <v>134</v>
      </c>
      <c r="AW294" s="13" t="s">
        <v>140</v>
      </c>
      <c r="AX294" s="13" t="s">
        <v>24</v>
      </c>
      <c r="AY294" s="156" t="s">
        <v>127</v>
      </c>
    </row>
    <row r="295" spans="2:65" s="1" customFormat="1" ht="16.5" customHeight="1">
      <c r="B295" s="129"/>
      <c r="C295" s="172" t="s">
        <v>462</v>
      </c>
      <c r="D295" s="172" t="s">
        <v>297</v>
      </c>
      <c r="E295" s="173" t="s">
        <v>463</v>
      </c>
      <c r="F295" s="174" t="s">
        <v>464</v>
      </c>
      <c r="G295" s="175" t="s">
        <v>144</v>
      </c>
      <c r="H295" s="176">
        <v>1.03</v>
      </c>
      <c r="I295" s="177"/>
      <c r="J295" s="178">
        <f>ROUND(I295*H295,2)</f>
        <v>0</v>
      </c>
      <c r="K295" s="174" t="s">
        <v>133</v>
      </c>
      <c r="L295" s="179"/>
      <c r="M295" s="180" t="s">
        <v>3</v>
      </c>
      <c r="N295" s="181" t="s">
        <v>52</v>
      </c>
      <c r="P295" s="139">
        <f>O295*H295</f>
        <v>0</v>
      </c>
      <c r="Q295" s="139">
        <v>1.01E-2</v>
      </c>
      <c r="R295" s="139">
        <f>Q295*H295</f>
        <v>1.0402999999999999E-2</v>
      </c>
      <c r="S295" s="139">
        <v>0</v>
      </c>
      <c r="T295" s="140">
        <f>S295*H295</f>
        <v>0</v>
      </c>
      <c r="AR295" s="141" t="s">
        <v>174</v>
      </c>
      <c r="AT295" s="141" t="s">
        <v>297</v>
      </c>
      <c r="AU295" s="141" t="s">
        <v>90</v>
      </c>
      <c r="AY295" s="18" t="s">
        <v>127</v>
      </c>
      <c r="BE295" s="142">
        <f>IF(N295="základní",J295,0)</f>
        <v>0</v>
      </c>
      <c r="BF295" s="142">
        <f>IF(N295="snížená",J295,0)</f>
        <v>0</v>
      </c>
      <c r="BG295" s="142">
        <f>IF(N295="zákl. přenesená",J295,0)</f>
        <v>0</v>
      </c>
      <c r="BH295" s="142">
        <f>IF(N295="sníž. přenesená",J295,0)</f>
        <v>0</v>
      </c>
      <c r="BI295" s="142">
        <f>IF(N295="nulová",J295,0)</f>
        <v>0</v>
      </c>
      <c r="BJ295" s="18" t="s">
        <v>24</v>
      </c>
      <c r="BK295" s="142">
        <f>ROUND(I295*H295,2)</f>
        <v>0</v>
      </c>
      <c r="BL295" s="18" t="s">
        <v>134</v>
      </c>
      <c r="BM295" s="141" t="s">
        <v>465</v>
      </c>
    </row>
    <row r="296" spans="2:65" s="12" customFormat="1" ht="11.25">
      <c r="B296" s="147"/>
      <c r="D296" s="148" t="s">
        <v>138</v>
      </c>
      <c r="E296" s="149" t="s">
        <v>3</v>
      </c>
      <c r="F296" s="150" t="s">
        <v>466</v>
      </c>
      <c r="H296" s="151">
        <v>1.03</v>
      </c>
      <c r="I296" s="152"/>
      <c r="L296" s="147"/>
      <c r="M296" s="153"/>
      <c r="T296" s="154"/>
      <c r="AT296" s="149" t="s">
        <v>138</v>
      </c>
      <c r="AU296" s="149" t="s">
        <v>90</v>
      </c>
      <c r="AV296" s="12" t="s">
        <v>90</v>
      </c>
      <c r="AW296" s="12" t="s">
        <v>140</v>
      </c>
      <c r="AX296" s="12" t="s">
        <v>81</v>
      </c>
      <c r="AY296" s="149" t="s">
        <v>127</v>
      </c>
    </row>
    <row r="297" spans="2:65" s="13" customFormat="1" ht="11.25">
      <c r="B297" s="155"/>
      <c r="D297" s="148" t="s">
        <v>138</v>
      </c>
      <c r="E297" s="156" t="s">
        <v>3</v>
      </c>
      <c r="F297" s="157" t="s">
        <v>141</v>
      </c>
      <c r="H297" s="158">
        <v>1.03</v>
      </c>
      <c r="I297" s="159"/>
      <c r="L297" s="155"/>
      <c r="M297" s="160"/>
      <c r="T297" s="161"/>
      <c r="AT297" s="156" t="s">
        <v>138</v>
      </c>
      <c r="AU297" s="156" t="s">
        <v>90</v>
      </c>
      <c r="AV297" s="13" t="s">
        <v>134</v>
      </c>
      <c r="AW297" s="13" t="s">
        <v>140</v>
      </c>
      <c r="AX297" s="13" t="s">
        <v>24</v>
      </c>
      <c r="AY297" s="156" t="s">
        <v>127</v>
      </c>
    </row>
    <row r="298" spans="2:65" s="1" customFormat="1" ht="16.5" customHeight="1">
      <c r="B298" s="129"/>
      <c r="C298" s="130" t="s">
        <v>467</v>
      </c>
      <c r="D298" s="130" t="s">
        <v>129</v>
      </c>
      <c r="E298" s="131" t="s">
        <v>468</v>
      </c>
      <c r="F298" s="132" t="s">
        <v>469</v>
      </c>
      <c r="G298" s="133" t="s">
        <v>144</v>
      </c>
      <c r="H298" s="134">
        <v>1</v>
      </c>
      <c r="I298" s="135"/>
      <c r="J298" s="136">
        <f>ROUND(I298*H298,2)</f>
        <v>0</v>
      </c>
      <c r="K298" s="132" t="s">
        <v>3</v>
      </c>
      <c r="L298" s="34"/>
      <c r="M298" s="137" t="s">
        <v>3</v>
      </c>
      <c r="N298" s="138" t="s">
        <v>52</v>
      </c>
      <c r="P298" s="139">
        <f>O298*H298</f>
        <v>0</v>
      </c>
      <c r="Q298" s="139">
        <v>0.14494000000000001</v>
      </c>
      <c r="R298" s="139">
        <f>Q298*H298</f>
        <v>0.14494000000000001</v>
      </c>
      <c r="S298" s="139">
        <v>0</v>
      </c>
      <c r="T298" s="140">
        <f>S298*H298</f>
        <v>0</v>
      </c>
      <c r="AR298" s="141" t="s">
        <v>134</v>
      </c>
      <c r="AT298" s="141" t="s">
        <v>129</v>
      </c>
      <c r="AU298" s="141" t="s">
        <v>90</v>
      </c>
      <c r="AY298" s="18" t="s">
        <v>127</v>
      </c>
      <c r="BE298" s="142">
        <f>IF(N298="základní",J298,0)</f>
        <v>0</v>
      </c>
      <c r="BF298" s="142">
        <f>IF(N298="snížená",J298,0)</f>
        <v>0</v>
      </c>
      <c r="BG298" s="142">
        <f>IF(N298="zákl. přenesená",J298,0)</f>
        <v>0</v>
      </c>
      <c r="BH298" s="142">
        <f>IF(N298="sníž. přenesená",J298,0)</f>
        <v>0</v>
      </c>
      <c r="BI298" s="142">
        <f>IF(N298="nulová",J298,0)</f>
        <v>0</v>
      </c>
      <c r="BJ298" s="18" t="s">
        <v>24</v>
      </c>
      <c r="BK298" s="142">
        <f>ROUND(I298*H298,2)</f>
        <v>0</v>
      </c>
      <c r="BL298" s="18" t="s">
        <v>134</v>
      </c>
      <c r="BM298" s="141" t="s">
        <v>470</v>
      </c>
    </row>
    <row r="299" spans="2:65" s="12" customFormat="1" ht="11.25">
      <c r="B299" s="147"/>
      <c r="D299" s="148" t="s">
        <v>138</v>
      </c>
      <c r="E299" s="149" t="s">
        <v>3</v>
      </c>
      <c r="F299" s="150" t="s">
        <v>471</v>
      </c>
      <c r="H299" s="151">
        <v>1</v>
      </c>
      <c r="I299" s="152"/>
      <c r="L299" s="147"/>
      <c r="M299" s="153"/>
      <c r="T299" s="154"/>
      <c r="AT299" s="149" t="s">
        <v>138</v>
      </c>
      <c r="AU299" s="149" t="s">
        <v>90</v>
      </c>
      <c r="AV299" s="12" t="s">
        <v>90</v>
      </c>
      <c r="AW299" s="12" t="s">
        <v>140</v>
      </c>
      <c r="AX299" s="12" t="s">
        <v>81</v>
      </c>
      <c r="AY299" s="149" t="s">
        <v>127</v>
      </c>
    </row>
    <row r="300" spans="2:65" s="13" customFormat="1" ht="11.25">
      <c r="B300" s="155"/>
      <c r="D300" s="148" t="s">
        <v>138</v>
      </c>
      <c r="E300" s="156" t="s">
        <v>3</v>
      </c>
      <c r="F300" s="157" t="s">
        <v>141</v>
      </c>
      <c r="H300" s="158">
        <v>1</v>
      </c>
      <c r="I300" s="159"/>
      <c r="L300" s="155"/>
      <c r="M300" s="160"/>
      <c r="T300" s="161"/>
      <c r="AT300" s="156" t="s">
        <v>138</v>
      </c>
      <c r="AU300" s="156" t="s">
        <v>90</v>
      </c>
      <c r="AV300" s="13" t="s">
        <v>134</v>
      </c>
      <c r="AW300" s="13" t="s">
        <v>140</v>
      </c>
      <c r="AX300" s="13" t="s">
        <v>24</v>
      </c>
      <c r="AY300" s="156" t="s">
        <v>127</v>
      </c>
    </row>
    <row r="301" spans="2:65" s="1" customFormat="1" ht="16.5" customHeight="1">
      <c r="B301" s="129"/>
      <c r="C301" s="172" t="s">
        <v>472</v>
      </c>
      <c r="D301" s="172" t="s">
        <v>297</v>
      </c>
      <c r="E301" s="173" t="s">
        <v>473</v>
      </c>
      <c r="F301" s="174" t="s">
        <v>474</v>
      </c>
      <c r="G301" s="175" t="s">
        <v>144</v>
      </c>
      <c r="H301" s="176">
        <v>1</v>
      </c>
      <c r="I301" s="177"/>
      <c r="J301" s="178">
        <f>ROUND(I301*H301,2)</f>
        <v>0</v>
      </c>
      <c r="K301" s="174" t="s">
        <v>3</v>
      </c>
      <c r="L301" s="179"/>
      <c r="M301" s="180" t="s">
        <v>3</v>
      </c>
      <c r="N301" s="181" t="s">
        <v>52</v>
      </c>
      <c r="P301" s="139">
        <f>O301*H301</f>
        <v>0</v>
      </c>
      <c r="Q301" s="139">
        <v>0.09</v>
      </c>
      <c r="R301" s="139">
        <f>Q301*H301</f>
        <v>0.09</v>
      </c>
      <c r="S301" s="139">
        <v>0</v>
      </c>
      <c r="T301" s="140">
        <f>S301*H301</f>
        <v>0</v>
      </c>
      <c r="AR301" s="141" t="s">
        <v>174</v>
      </c>
      <c r="AT301" s="141" t="s">
        <v>297</v>
      </c>
      <c r="AU301" s="141" t="s">
        <v>90</v>
      </c>
      <c r="AY301" s="18" t="s">
        <v>127</v>
      </c>
      <c r="BE301" s="142">
        <f>IF(N301="základní",J301,0)</f>
        <v>0</v>
      </c>
      <c r="BF301" s="142">
        <f>IF(N301="snížená",J301,0)</f>
        <v>0</v>
      </c>
      <c r="BG301" s="142">
        <f>IF(N301="zákl. přenesená",J301,0)</f>
        <v>0</v>
      </c>
      <c r="BH301" s="142">
        <f>IF(N301="sníž. přenesená",J301,0)</f>
        <v>0</v>
      </c>
      <c r="BI301" s="142">
        <f>IF(N301="nulová",J301,0)</f>
        <v>0</v>
      </c>
      <c r="BJ301" s="18" t="s">
        <v>24</v>
      </c>
      <c r="BK301" s="142">
        <f>ROUND(I301*H301,2)</f>
        <v>0</v>
      </c>
      <c r="BL301" s="18" t="s">
        <v>134</v>
      </c>
      <c r="BM301" s="141" t="s">
        <v>475</v>
      </c>
    </row>
    <row r="302" spans="2:65" s="12" customFormat="1" ht="11.25">
      <c r="B302" s="147"/>
      <c r="D302" s="148" t="s">
        <v>138</v>
      </c>
      <c r="E302" s="149" t="s">
        <v>3</v>
      </c>
      <c r="F302" s="150" t="s">
        <v>476</v>
      </c>
      <c r="H302" s="151">
        <v>1</v>
      </c>
      <c r="I302" s="152"/>
      <c r="L302" s="147"/>
      <c r="M302" s="153"/>
      <c r="T302" s="154"/>
      <c r="AT302" s="149" t="s">
        <v>138</v>
      </c>
      <c r="AU302" s="149" t="s">
        <v>90</v>
      </c>
      <c r="AV302" s="12" t="s">
        <v>90</v>
      </c>
      <c r="AW302" s="12" t="s">
        <v>140</v>
      </c>
      <c r="AX302" s="12" t="s">
        <v>81</v>
      </c>
      <c r="AY302" s="149" t="s">
        <v>127</v>
      </c>
    </row>
    <row r="303" spans="2:65" s="13" customFormat="1" ht="11.25">
      <c r="B303" s="155"/>
      <c r="D303" s="148" t="s">
        <v>138</v>
      </c>
      <c r="E303" s="156" t="s">
        <v>3</v>
      </c>
      <c r="F303" s="157" t="s">
        <v>141</v>
      </c>
      <c r="H303" s="158">
        <v>1</v>
      </c>
      <c r="I303" s="159"/>
      <c r="L303" s="155"/>
      <c r="M303" s="160"/>
      <c r="T303" s="161"/>
      <c r="AT303" s="156" t="s">
        <v>138</v>
      </c>
      <c r="AU303" s="156" t="s">
        <v>90</v>
      </c>
      <c r="AV303" s="13" t="s">
        <v>134</v>
      </c>
      <c r="AW303" s="13" t="s">
        <v>140</v>
      </c>
      <c r="AX303" s="13" t="s">
        <v>24</v>
      </c>
      <c r="AY303" s="156" t="s">
        <v>127</v>
      </c>
    </row>
    <row r="304" spans="2:65" s="1" customFormat="1" ht="16.5" customHeight="1">
      <c r="B304" s="129"/>
      <c r="C304" s="130" t="s">
        <v>477</v>
      </c>
      <c r="D304" s="130" t="s">
        <v>129</v>
      </c>
      <c r="E304" s="131" t="s">
        <v>478</v>
      </c>
      <c r="F304" s="132" t="s">
        <v>479</v>
      </c>
      <c r="G304" s="133" t="s">
        <v>232</v>
      </c>
      <c r="H304" s="134">
        <v>3.5</v>
      </c>
      <c r="I304" s="135"/>
      <c r="J304" s="136">
        <f>ROUND(I304*H304,2)</f>
        <v>0</v>
      </c>
      <c r="K304" s="132" t="s">
        <v>133</v>
      </c>
      <c r="L304" s="34"/>
      <c r="M304" s="137" t="s">
        <v>3</v>
      </c>
      <c r="N304" s="138" t="s">
        <v>52</v>
      </c>
      <c r="P304" s="139">
        <f>O304*H304</f>
        <v>0</v>
      </c>
      <c r="Q304" s="139">
        <v>9.0000000000000006E-5</v>
      </c>
      <c r="R304" s="139">
        <f>Q304*H304</f>
        <v>3.1500000000000001E-4</v>
      </c>
      <c r="S304" s="139">
        <v>0</v>
      </c>
      <c r="T304" s="140">
        <f>S304*H304</f>
        <v>0</v>
      </c>
      <c r="AR304" s="141" t="s">
        <v>134</v>
      </c>
      <c r="AT304" s="141" t="s">
        <v>129</v>
      </c>
      <c r="AU304" s="141" t="s">
        <v>90</v>
      </c>
      <c r="AY304" s="18" t="s">
        <v>127</v>
      </c>
      <c r="BE304" s="142">
        <f>IF(N304="základní",J304,0)</f>
        <v>0</v>
      </c>
      <c r="BF304" s="142">
        <f>IF(N304="snížená",J304,0)</f>
        <v>0</v>
      </c>
      <c r="BG304" s="142">
        <f>IF(N304="zákl. přenesená",J304,0)</f>
        <v>0</v>
      </c>
      <c r="BH304" s="142">
        <f>IF(N304="sníž. přenesená",J304,0)</f>
        <v>0</v>
      </c>
      <c r="BI304" s="142">
        <f>IF(N304="nulová",J304,0)</f>
        <v>0</v>
      </c>
      <c r="BJ304" s="18" t="s">
        <v>24</v>
      </c>
      <c r="BK304" s="142">
        <f>ROUND(I304*H304,2)</f>
        <v>0</v>
      </c>
      <c r="BL304" s="18" t="s">
        <v>134</v>
      </c>
      <c r="BM304" s="141" t="s">
        <v>480</v>
      </c>
    </row>
    <row r="305" spans="2:65" s="1" customFormat="1" ht="11.25">
      <c r="B305" s="34"/>
      <c r="D305" s="143" t="s">
        <v>136</v>
      </c>
      <c r="F305" s="144" t="s">
        <v>481</v>
      </c>
      <c r="I305" s="145"/>
      <c r="L305" s="34"/>
      <c r="M305" s="146"/>
      <c r="T305" s="55"/>
      <c r="AT305" s="18" t="s">
        <v>136</v>
      </c>
      <c r="AU305" s="18" t="s">
        <v>90</v>
      </c>
    </row>
    <row r="306" spans="2:65" s="12" customFormat="1" ht="11.25">
      <c r="B306" s="147"/>
      <c r="D306" s="148" t="s">
        <v>138</v>
      </c>
      <c r="E306" s="149" t="s">
        <v>3</v>
      </c>
      <c r="F306" s="150" t="s">
        <v>375</v>
      </c>
      <c r="H306" s="151">
        <v>3.5</v>
      </c>
      <c r="I306" s="152"/>
      <c r="L306" s="147"/>
      <c r="M306" s="153"/>
      <c r="T306" s="154"/>
      <c r="AT306" s="149" t="s">
        <v>138</v>
      </c>
      <c r="AU306" s="149" t="s">
        <v>90</v>
      </c>
      <c r="AV306" s="12" t="s">
        <v>90</v>
      </c>
      <c r="AW306" s="12" t="s">
        <v>140</v>
      </c>
      <c r="AX306" s="12" t="s">
        <v>81</v>
      </c>
      <c r="AY306" s="149" t="s">
        <v>127</v>
      </c>
    </row>
    <row r="307" spans="2:65" s="13" customFormat="1" ht="11.25">
      <c r="B307" s="155"/>
      <c r="D307" s="148" t="s">
        <v>138</v>
      </c>
      <c r="E307" s="156" t="s">
        <v>3</v>
      </c>
      <c r="F307" s="157" t="s">
        <v>141</v>
      </c>
      <c r="H307" s="158">
        <v>3.5</v>
      </c>
      <c r="I307" s="159"/>
      <c r="L307" s="155"/>
      <c r="M307" s="160"/>
      <c r="T307" s="161"/>
      <c r="AT307" s="156" t="s">
        <v>138</v>
      </c>
      <c r="AU307" s="156" t="s">
        <v>90</v>
      </c>
      <c r="AV307" s="13" t="s">
        <v>134</v>
      </c>
      <c r="AW307" s="13" t="s">
        <v>140</v>
      </c>
      <c r="AX307" s="13" t="s">
        <v>24</v>
      </c>
      <c r="AY307" s="156" t="s">
        <v>127</v>
      </c>
    </row>
    <row r="308" spans="2:65" s="11" customFormat="1" ht="22.9" customHeight="1">
      <c r="B308" s="117"/>
      <c r="D308" s="118" t="s">
        <v>80</v>
      </c>
      <c r="E308" s="127" t="s">
        <v>180</v>
      </c>
      <c r="F308" s="127" t="s">
        <v>482</v>
      </c>
      <c r="I308" s="120"/>
      <c r="J308" s="128">
        <f>BK308</f>
        <v>0</v>
      </c>
      <c r="L308" s="117"/>
      <c r="M308" s="122"/>
      <c r="P308" s="123">
        <f>SUM(P309:P387)</f>
        <v>0</v>
      </c>
      <c r="R308" s="123">
        <f>SUM(R309:R387)</f>
        <v>23.5524086</v>
      </c>
      <c r="T308" s="124">
        <f>SUM(T309:T387)</f>
        <v>8.2000000000000003E-2</v>
      </c>
      <c r="AR308" s="118" t="s">
        <v>24</v>
      </c>
      <c r="AT308" s="125" t="s">
        <v>80</v>
      </c>
      <c r="AU308" s="125" t="s">
        <v>24</v>
      </c>
      <c r="AY308" s="118" t="s">
        <v>127</v>
      </c>
      <c r="BK308" s="126">
        <f>SUM(BK309:BK387)</f>
        <v>0</v>
      </c>
    </row>
    <row r="309" spans="2:65" s="1" customFormat="1" ht="16.5" customHeight="1">
      <c r="B309" s="129"/>
      <c r="C309" s="130" t="s">
        <v>483</v>
      </c>
      <c r="D309" s="130" t="s">
        <v>129</v>
      </c>
      <c r="E309" s="131" t="s">
        <v>484</v>
      </c>
      <c r="F309" s="132" t="s">
        <v>485</v>
      </c>
      <c r="G309" s="133" t="s">
        <v>144</v>
      </c>
      <c r="H309" s="134">
        <v>3</v>
      </c>
      <c r="I309" s="135"/>
      <c r="J309" s="136">
        <f>ROUND(I309*H309,2)</f>
        <v>0</v>
      </c>
      <c r="K309" s="132" t="s">
        <v>133</v>
      </c>
      <c r="L309" s="34"/>
      <c r="M309" s="137" t="s">
        <v>3</v>
      </c>
      <c r="N309" s="138" t="s">
        <v>52</v>
      </c>
      <c r="P309" s="139">
        <f>O309*H309</f>
        <v>0</v>
      </c>
      <c r="Q309" s="139">
        <v>6.9999999999999999E-4</v>
      </c>
      <c r="R309" s="139">
        <f>Q309*H309</f>
        <v>2.0999999999999999E-3</v>
      </c>
      <c r="S309" s="139">
        <v>0</v>
      </c>
      <c r="T309" s="140">
        <f>S309*H309</f>
        <v>0</v>
      </c>
      <c r="AR309" s="141" t="s">
        <v>134</v>
      </c>
      <c r="AT309" s="141" t="s">
        <v>129</v>
      </c>
      <c r="AU309" s="141" t="s">
        <v>90</v>
      </c>
      <c r="AY309" s="18" t="s">
        <v>127</v>
      </c>
      <c r="BE309" s="142">
        <f>IF(N309="základní",J309,0)</f>
        <v>0</v>
      </c>
      <c r="BF309" s="142">
        <f>IF(N309="snížená",J309,0)</f>
        <v>0</v>
      </c>
      <c r="BG309" s="142">
        <f>IF(N309="zákl. přenesená",J309,0)</f>
        <v>0</v>
      </c>
      <c r="BH309" s="142">
        <f>IF(N309="sníž. přenesená",J309,0)</f>
        <v>0</v>
      </c>
      <c r="BI309" s="142">
        <f>IF(N309="nulová",J309,0)</f>
        <v>0</v>
      </c>
      <c r="BJ309" s="18" t="s">
        <v>24</v>
      </c>
      <c r="BK309" s="142">
        <f>ROUND(I309*H309,2)</f>
        <v>0</v>
      </c>
      <c r="BL309" s="18" t="s">
        <v>134</v>
      </c>
      <c r="BM309" s="141" t="s">
        <v>486</v>
      </c>
    </row>
    <row r="310" spans="2:65" s="1" customFormat="1" ht="11.25">
      <c r="B310" s="34"/>
      <c r="D310" s="143" t="s">
        <v>136</v>
      </c>
      <c r="F310" s="144" t="s">
        <v>487</v>
      </c>
      <c r="I310" s="145"/>
      <c r="L310" s="34"/>
      <c r="M310" s="146"/>
      <c r="T310" s="55"/>
      <c r="AT310" s="18" t="s">
        <v>136</v>
      </c>
      <c r="AU310" s="18" t="s">
        <v>90</v>
      </c>
    </row>
    <row r="311" spans="2:65" s="12" customFormat="1" ht="11.25">
      <c r="B311" s="147"/>
      <c r="D311" s="148" t="s">
        <v>138</v>
      </c>
      <c r="E311" s="149" t="s">
        <v>3</v>
      </c>
      <c r="F311" s="150" t="s">
        <v>488</v>
      </c>
      <c r="H311" s="151">
        <v>3</v>
      </c>
      <c r="I311" s="152"/>
      <c r="L311" s="147"/>
      <c r="M311" s="153"/>
      <c r="T311" s="154"/>
      <c r="AT311" s="149" t="s">
        <v>138</v>
      </c>
      <c r="AU311" s="149" t="s">
        <v>90</v>
      </c>
      <c r="AV311" s="12" t="s">
        <v>90</v>
      </c>
      <c r="AW311" s="12" t="s">
        <v>140</v>
      </c>
      <c r="AX311" s="12" t="s">
        <v>81</v>
      </c>
      <c r="AY311" s="149" t="s">
        <v>127</v>
      </c>
    </row>
    <row r="312" spans="2:65" s="13" customFormat="1" ht="11.25">
      <c r="B312" s="155"/>
      <c r="D312" s="148" t="s">
        <v>138</v>
      </c>
      <c r="E312" s="156" t="s">
        <v>3</v>
      </c>
      <c r="F312" s="157" t="s">
        <v>141</v>
      </c>
      <c r="H312" s="158">
        <v>3</v>
      </c>
      <c r="I312" s="159"/>
      <c r="L312" s="155"/>
      <c r="M312" s="160"/>
      <c r="T312" s="161"/>
      <c r="AT312" s="156" t="s">
        <v>138</v>
      </c>
      <c r="AU312" s="156" t="s">
        <v>90</v>
      </c>
      <c r="AV312" s="13" t="s">
        <v>134</v>
      </c>
      <c r="AW312" s="13" t="s">
        <v>140</v>
      </c>
      <c r="AX312" s="13" t="s">
        <v>24</v>
      </c>
      <c r="AY312" s="156" t="s">
        <v>127</v>
      </c>
    </row>
    <row r="313" spans="2:65" s="1" customFormat="1" ht="16.5" customHeight="1">
      <c r="B313" s="129"/>
      <c r="C313" s="172" t="s">
        <v>489</v>
      </c>
      <c r="D313" s="172" t="s">
        <v>297</v>
      </c>
      <c r="E313" s="173" t="s">
        <v>490</v>
      </c>
      <c r="F313" s="174" t="s">
        <v>491</v>
      </c>
      <c r="G313" s="175" t="s">
        <v>144</v>
      </c>
      <c r="H313" s="176">
        <v>2</v>
      </c>
      <c r="I313" s="177"/>
      <c r="J313" s="178">
        <f>ROUND(I313*H313,2)</f>
        <v>0</v>
      </c>
      <c r="K313" s="174" t="s">
        <v>133</v>
      </c>
      <c r="L313" s="179"/>
      <c r="M313" s="180" t="s">
        <v>3</v>
      </c>
      <c r="N313" s="181" t="s">
        <v>52</v>
      </c>
      <c r="P313" s="139">
        <f>O313*H313</f>
        <v>0</v>
      </c>
      <c r="Q313" s="139">
        <v>1.6999999999999999E-3</v>
      </c>
      <c r="R313" s="139">
        <f>Q313*H313</f>
        <v>3.3999999999999998E-3</v>
      </c>
      <c r="S313" s="139">
        <v>0</v>
      </c>
      <c r="T313" s="140">
        <f>S313*H313</f>
        <v>0</v>
      </c>
      <c r="AR313" s="141" t="s">
        <v>174</v>
      </c>
      <c r="AT313" s="141" t="s">
        <v>297</v>
      </c>
      <c r="AU313" s="141" t="s">
        <v>90</v>
      </c>
      <c r="AY313" s="18" t="s">
        <v>127</v>
      </c>
      <c r="BE313" s="142">
        <f>IF(N313="základní",J313,0)</f>
        <v>0</v>
      </c>
      <c r="BF313" s="142">
        <f>IF(N313="snížená",J313,0)</f>
        <v>0</v>
      </c>
      <c r="BG313" s="142">
        <f>IF(N313="zákl. přenesená",J313,0)</f>
        <v>0</v>
      </c>
      <c r="BH313" s="142">
        <f>IF(N313="sníž. přenesená",J313,0)</f>
        <v>0</v>
      </c>
      <c r="BI313" s="142">
        <f>IF(N313="nulová",J313,0)</f>
        <v>0</v>
      </c>
      <c r="BJ313" s="18" t="s">
        <v>24</v>
      </c>
      <c r="BK313" s="142">
        <f>ROUND(I313*H313,2)</f>
        <v>0</v>
      </c>
      <c r="BL313" s="18" t="s">
        <v>134</v>
      </c>
      <c r="BM313" s="141" t="s">
        <v>492</v>
      </c>
    </row>
    <row r="314" spans="2:65" s="12" customFormat="1" ht="11.25">
      <c r="B314" s="147"/>
      <c r="D314" s="148" t="s">
        <v>138</v>
      </c>
      <c r="E314" s="149" t="s">
        <v>3</v>
      </c>
      <c r="F314" s="150" t="s">
        <v>493</v>
      </c>
      <c r="H314" s="151">
        <v>2</v>
      </c>
      <c r="I314" s="152"/>
      <c r="L314" s="147"/>
      <c r="M314" s="153"/>
      <c r="T314" s="154"/>
      <c r="AT314" s="149" t="s">
        <v>138</v>
      </c>
      <c r="AU314" s="149" t="s">
        <v>90</v>
      </c>
      <c r="AV314" s="12" t="s">
        <v>90</v>
      </c>
      <c r="AW314" s="12" t="s">
        <v>140</v>
      </c>
      <c r="AX314" s="12" t="s">
        <v>81</v>
      </c>
      <c r="AY314" s="149" t="s">
        <v>127</v>
      </c>
    </row>
    <row r="315" spans="2:65" s="13" customFormat="1" ht="11.25">
      <c r="B315" s="155"/>
      <c r="D315" s="148" t="s">
        <v>138</v>
      </c>
      <c r="E315" s="156" t="s">
        <v>3</v>
      </c>
      <c r="F315" s="157" t="s">
        <v>141</v>
      </c>
      <c r="H315" s="158">
        <v>2</v>
      </c>
      <c r="I315" s="159"/>
      <c r="L315" s="155"/>
      <c r="M315" s="160"/>
      <c r="T315" s="161"/>
      <c r="AT315" s="156" t="s">
        <v>138</v>
      </c>
      <c r="AU315" s="156" t="s">
        <v>90</v>
      </c>
      <c r="AV315" s="13" t="s">
        <v>134</v>
      </c>
      <c r="AW315" s="13" t="s">
        <v>140</v>
      </c>
      <c r="AX315" s="13" t="s">
        <v>24</v>
      </c>
      <c r="AY315" s="156" t="s">
        <v>127</v>
      </c>
    </row>
    <row r="316" spans="2:65" s="1" customFormat="1" ht="16.5" customHeight="1">
      <c r="B316" s="129"/>
      <c r="C316" s="172" t="s">
        <v>494</v>
      </c>
      <c r="D316" s="172" t="s">
        <v>297</v>
      </c>
      <c r="E316" s="173" t="s">
        <v>495</v>
      </c>
      <c r="F316" s="174" t="s">
        <v>496</v>
      </c>
      <c r="G316" s="175" t="s">
        <v>144</v>
      </c>
      <c r="H316" s="176">
        <v>1</v>
      </c>
      <c r="I316" s="177"/>
      <c r="J316" s="178">
        <f>ROUND(I316*H316,2)</f>
        <v>0</v>
      </c>
      <c r="K316" s="174" t="s">
        <v>133</v>
      </c>
      <c r="L316" s="179"/>
      <c r="M316" s="180" t="s">
        <v>3</v>
      </c>
      <c r="N316" s="181" t="s">
        <v>52</v>
      </c>
      <c r="P316" s="139">
        <f>O316*H316</f>
        <v>0</v>
      </c>
      <c r="Q316" s="139">
        <v>3.5000000000000001E-3</v>
      </c>
      <c r="R316" s="139">
        <f>Q316*H316</f>
        <v>3.5000000000000001E-3</v>
      </c>
      <c r="S316" s="139">
        <v>0</v>
      </c>
      <c r="T316" s="140">
        <f>S316*H316</f>
        <v>0</v>
      </c>
      <c r="AR316" s="141" t="s">
        <v>174</v>
      </c>
      <c r="AT316" s="141" t="s">
        <v>297</v>
      </c>
      <c r="AU316" s="141" t="s">
        <v>90</v>
      </c>
      <c r="AY316" s="18" t="s">
        <v>127</v>
      </c>
      <c r="BE316" s="142">
        <f>IF(N316="základní",J316,0)</f>
        <v>0</v>
      </c>
      <c r="BF316" s="142">
        <f>IF(N316="snížená",J316,0)</f>
        <v>0</v>
      </c>
      <c r="BG316" s="142">
        <f>IF(N316="zákl. přenesená",J316,0)</f>
        <v>0</v>
      </c>
      <c r="BH316" s="142">
        <f>IF(N316="sníž. přenesená",J316,0)</f>
        <v>0</v>
      </c>
      <c r="BI316" s="142">
        <f>IF(N316="nulová",J316,0)</f>
        <v>0</v>
      </c>
      <c r="BJ316" s="18" t="s">
        <v>24</v>
      </c>
      <c r="BK316" s="142">
        <f>ROUND(I316*H316,2)</f>
        <v>0</v>
      </c>
      <c r="BL316" s="18" t="s">
        <v>134</v>
      </c>
      <c r="BM316" s="141" t="s">
        <v>497</v>
      </c>
    </row>
    <row r="317" spans="2:65" s="12" customFormat="1" ht="11.25">
      <c r="B317" s="147"/>
      <c r="D317" s="148" t="s">
        <v>138</v>
      </c>
      <c r="E317" s="149" t="s">
        <v>3</v>
      </c>
      <c r="F317" s="150" t="s">
        <v>498</v>
      </c>
      <c r="H317" s="151">
        <v>1</v>
      </c>
      <c r="I317" s="152"/>
      <c r="L317" s="147"/>
      <c r="M317" s="153"/>
      <c r="T317" s="154"/>
      <c r="AT317" s="149" t="s">
        <v>138</v>
      </c>
      <c r="AU317" s="149" t="s">
        <v>90</v>
      </c>
      <c r="AV317" s="12" t="s">
        <v>90</v>
      </c>
      <c r="AW317" s="12" t="s">
        <v>140</v>
      </c>
      <c r="AX317" s="12" t="s">
        <v>81</v>
      </c>
      <c r="AY317" s="149" t="s">
        <v>127</v>
      </c>
    </row>
    <row r="318" spans="2:65" s="13" customFormat="1" ht="11.25">
      <c r="B318" s="155"/>
      <c r="D318" s="148" t="s">
        <v>138</v>
      </c>
      <c r="E318" s="156" t="s">
        <v>3</v>
      </c>
      <c r="F318" s="157" t="s">
        <v>141</v>
      </c>
      <c r="H318" s="158">
        <v>1</v>
      </c>
      <c r="I318" s="159"/>
      <c r="L318" s="155"/>
      <c r="M318" s="160"/>
      <c r="T318" s="161"/>
      <c r="AT318" s="156" t="s">
        <v>138</v>
      </c>
      <c r="AU318" s="156" t="s">
        <v>90</v>
      </c>
      <c r="AV318" s="13" t="s">
        <v>134</v>
      </c>
      <c r="AW318" s="13" t="s">
        <v>140</v>
      </c>
      <c r="AX318" s="13" t="s">
        <v>24</v>
      </c>
      <c r="AY318" s="156" t="s">
        <v>127</v>
      </c>
    </row>
    <row r="319" spans="2:65" s="1" customFormat="1" ht="16.5" customHeight="1">
      <c r="B319" s="129"/>
      <c r="C319" s="130" t="s">
        <v>499</v>
      </c>
      <c r="D319" s="130" t="s">
        <v>129</v>
      </c>
      <c r="E319" s="131" t="s">
        <v>500</v>
      </c>
      <c r="F319" s="132" t="s">
        <v>501</v>
      </c>
      <c r="G319" s="133" t="s">
        <v>144</v>
      </c>
      <c r="H319" s="134">
        <v>2</v>
      </c>
      <c r="I319" s="135"/>
      <c r="J319" s="136">
        <f>ROUND(I319*H319,2)</f>
        <v>0</v>
      </c>
      <c r="K319" s="132" t="s">
        <v>133</v>
      </c>
      <c r="L319" s="34"/>
      <c r="M319" s="137" t="s">
        <v>3</v>
      </c>
      <c r="N319" s="138" t="s">
        <v>52</v>
      </c>
      <c r="P319" s="139">
        <f>O319*H319</f>
        <v>0</v>
      </c>
      <c r="Q319" s="139">
        <v>0.11241</v>
      </c>
      <c r="R319" s="139">
        <f>Q319*H319</f>
        <v>0.22481999999999999</v>
      </c>
      <c r="S319" s="139">
        <v>0</v>
      </c>
      <c r="T319" s="140">
        <f>S319*H319</f>
        <v>0</v>
      </c>
      <c r="AR319" s="141" t="s">
        <v>134</v>
      </c>
      <c r="AT319" s="141" t="s">
        <v>129</v>
      </c>
      <c r="AU319" s="141" t="s">
        <v>90</v>
      </c>
      <c r="AY319" s="18" t="s">
        <v>127</v>
      </c>
      <c r="BE319" s="142">
        <f>IF(N319="základní",J319,0)</f>
        <v>0</v>
      </c>
      <c r="BF319" s="142">
        <f>IF(N319="snížená",J319,0)</f>
        <v>0</v>
      </c>
      <c r="BG319" s="142">
        <f>IF(N319="zákl. přenesená",J319,0)</f>
        <v>0</v>
      </c>
      <c r="BH319" s="142">
        <f>IF(N319="sníž. přenesená",J319,0)</f>
        <v>0</v>
      </c>
      <c r="BI319" s="142">
        <f>IF(N319="nulová",J319,0)</f>
        <v>0</v>
      </c>
      <c r="BJ319" s="18" t="s">
        <v>24</v>
      </c>
      <c r="BK319" s="142">
        <f>ROUND(I319*H319,2)</f>
        <v>0</v>
      </c>
      <c r="BL319" s="18" t="s">
        <v>134</v>
      </c>
      <c r="BM319" s="141" t="s">
        <v>502</v>
      </c>
    </row>
    <row r="320" spans="2:65" s="1" customFormat="1" ht="11.25">
      <c r="B320" s="34"/>
      <c r="D320" s="143" t="s">
        <v>136</v>
      </c>
      <c r="F320" s="144" t="s">
        <v>503</v>
      </c>
      <c r="I320" s="145"/>
      <c r="L320" s="34"/>
      <c r="M320" s="146"/>
      <c r="T320" s="55"/>
      <c r="AT320" s="18" t="s">
        <v>136</v>
      </c>
      <c r="AU320" s="18" t="s">
        <v>90</v>
      </c>
    </row>
    <row r="321" spans="2:65" s="12" customFormat="1" ht="11.25">
      <c r="B321" s="147"/>
      <c r="D321" s="148" t="s">
        <v>138</v>
      </c>
      <c r="E321" s="149" t="s">
        <v>3</v>
      </c>
      <c r="F321" s="150" t="s">
        <v>504</v>
      </c>
      <c r="H321" s="151">
        <v>1</v>
      </c>
      <c r="I321" s="152"/>
      <c r="L321" s="147"/>
      <c r="M321" s="153"/>
      <c r="T321" s="154"/>
      <c r="AT321" s="149" t="s">
        <v>138</v>
      </c>
      <c r="AU321" s="149" t="s">
        <v>90</v>
      </c>
      <c r="AV321" s="12" t="s">
        <v>90</v>
      </c>
      <c r="AW321" s="12" t="s">
        <v>140</v>
      </c>
      <c r="AX321" s="12" t="s">
        <v>81</v>
      </c>
      <c r="AY321" s="149" t="s">
        <v>127</v>
      </c>
    </row>
    <row r="322" spans="2:65" s="12" customFormat="1" ht="11.25">
      <c r="B322" s="147"/>
      <c r="D322" s="148" t="s">
        <v>138</v>
      </c>
      <c r="E322" s="149" t="s">
        <v>3</v>
      </c>
      <c r="F322" s="150" t="s">
        <v>505</v>
      </c>
      <c r="H322" s="151">
        <v>1</v>
      </c>
      <c r="I322" s="152"/>
      <c r="L322" s="147"/>
      <c r="M322" s="153"/>
      <c r="T322" s="154"/>
      <c r="AT322" s="149" t="s">
        <v>138</v>
      </c>
      <c r="AU322" s="149" t="s">
        <v>90</v>
      </c>
      <c r="AV322" s="12" t="s">
        <v>90</v>
      </c>
      <c r="AW322" s="12" t="s">
        <v>140</v>
      </c>
      <c r="AX322" s="12" t="s">
        <v>81</v>
      </c>
      <c r="AY322" s="149" t="s">
        <v>127</v>
      </c>
    </row>
    <row r="323" spans="2:65" s="13" customFormat="1" ht="11.25">
      <c r="B323" s="155"/>
      <c r="D323" s="148" t="s">
        <v>138</v>
      </c>
      <c r="E323" s="156" t="s">
        <v>3</v>
      </c>
      <c r="F323" s="157" t="s">
        <v>141</v>
      </c>
      <c r="H323" s="158">
        <v>2</v>
      </c>
      <c r="I323" s="159"/>
      <c r="L323" s="155"/>
      <c r="M323" s="160"/>
      <c r="T323" s="161"/>
      <c r="AT323" s="156" t="s">
        <v>138</v>
      </c>
      <c r="AU323" s="156" t="s">
        <v>90</v>
      </c>
      <c r="AV323" s="13" t="s">
        <v>134</v>
      </c>
      <c r="AW323" s="13" t="s">
        <v>140</v>
      </c>
      <c r="AX323" s="13" t="s">
        <v>24</v>
      </c>
      <c r="AY323" s="156" t="s">
        <v>127</v>
      </c>
    </row>
    <row r="324" spans="2:65" s="1" customFormat="1" ht="16.5" customHeight="1">
      <c r="B324" s="129"/>
      <c r="C324" s="172" t="s">
        <v>506</v>
      </c>
      <c r="D324" s="172" t="s">
        <v>297</v>
      </c>
      <c r="E324" s="173" t="s">
        <v>507</v>
      </c>
      <c r="F324" s="174" t="s">
        <v>508</v>
      </c>
      <c r="G324" s="175" t="s">
        <v>144</v>
      </c>
      <c r="H324" s="176">
        <v>1</v>
      </c>
      <c r="I324" s="177"/>
      <c r="J324" s="178">
        <f>ROUND(I324*H324,2)</f>
        <v>0</v>
      </c>
      <c r="K324" s="174" t="s">
        <v>133</v>
      </c>
      <c r="L324" s="179"/>
      <c r="M324" s="180" t="s">
        <v>3</v>
      </c>
      <c r="N324" s="181" t="s">
        <v>52</v>
      </c>
      <c r="P324" s="139">
        <f>O324*H324</f>
        <v>0</v>
      </c>
      <c r="Q324" s="139">
        <v>6.1000000000000004E-3</v>
      </c>
      <c r="R324" s="139">
        <f>Q324*H324</f>
        <v>6.1000000000000004E-3</v>
      </c>
      <c r="S324" s="139">
        <v>0</v>
      </c>
      <c r="T324" s="140">
        <f>S324*H324</f>
        <v>0</v>
      </c>
      <c r="AR324" s="141" t="s">
        <v>174</v>
      </c>
      <c r="AT324" s="141" t="s">
        <v>297</v>
      </c>
      <c r="AU324" s="141" t="s">
        <v>90</v>
      </c>
      <c r="AY324" s="18" t="s">
        <v>127</v>
      </c>
      <c r="BE324" s="142">
        <f>IF(N324="základní",J324,0)</f>
        <v>0</v>
      </c>
      <c r="BF324" s="142">
        <f>IF(N324="snížená",J324,0)</f>
        <v>0</v>
      </c>
      <c r="BG324" s="142">
        <f>IF(N324="zákl. přenesená",J324,0)</f>
        <v>0</v>
      </c>
      <c r="BH324" s="142">
        <f>IF(N324="sníž. přenesená",J324,0)</f>
        <v>0</v>
      </c>
      <c r="BI324" s="142">
        <f>IF(N324="nulová",J324,0)</f>
        <v>0</v>
      </c>
      <c r="BJ324" s="18" t="s">
        <v>24</v>
      </c>
      <c r="BK324" s="142">
        <f>ROUND(I324*H324,2)</f>
        <v>0</v>
      </c>
      <c r="BL324" s="18" t="s">
        <v>134</v>
      </c>
      <c r="BM324" s="141" t="s">
        <v>509</v>
      </c>
    </row>
    <row r="325" spans="2:65" s="12" customFormat="1" ht="11.25">
      <c r="B325" s="147"/>
      <c r="D325" s="148" t="s">
        <v>138</v>
      </c>
      <c r="E325" s="149" t="s">
        <v>3</v>
      </c>
      <c r="F325" s="150" t="s">
        <v>505</v>
      </c>
      <c r="H325" s="151">
        <v>1</v>
      </c>
      <c r="I325" s="152"/>
      <c r="L325" s="147"/>
      <c r="M325" s="153"/>
      <c r="T325" s="154"/>
      <c r="AT325" s="149" t="s">
        <v>138</v>
      </c>
      <c r="AU325" s="149" t="s">
        <v>90</v>
      </c>
      <c r="AV325" s="12" t="s">
        <v>90</v>
      </c>
      <c r="AW325" s="12" t="s">
        <v>140</v>
      </c>
      <c r="AX325" s="12" t="s">
        <v>81</v>
      </c>
      <c r="AY325" s="149" t="s">
        <v>127</v>
      </c>
    </row>
    <row r="326" spans="2:65" s="13" customFormat="1" ht="11.25">
      <c r="B326" s="155"/>
      <c r="D326" s="148" t="s">
        <v>138</v>
      </c>
      <c r="E326" s="156" t="s">
        <v>3</v>
      </c>
      <c r="F326" s="157" t="s">
        <v>141</v>
      </c>
      <c r="H326" s="158">
        <v>1</v>
      </c>
      <c r="I326" s="159"/>
      <c r="L326" s="155"/>
      <c r="M326" s="160"/>
      <c r="T326" s="161"/>
      <c r="AT326" s="156" t="s">
        <v>138</v>
      </c>
      <c r="AU326" s="156" t="s">
        <v>90</v>
      </c>
      <c r="AV326" s="13" t="s">
        <v>134</v>
      </c>
      <c r="AW326" s="13" t="s">
        <v>140</v>
      </c>
      <c r="AX326" s="13" t="s">
        <v>24</v>
      </c>
      <c r="AY326" s="156" t="s">
        <v>127</v>
      </c>
    </row>
    <row r="327" spans="2:65" s="1" customFormat="1" ht="16.5" customHeight="1">
      <c r="B327" s="129"/>
      <c r="C327" s="172" t="s">
        <v>510</v>
      </c>
      <c r="D327" s="172" t="s">
        <v>297</v>
      </c>
      <c r="E327" s="173" t="s">
        <v>511</v>
      </c>
      <c r="F327" s="174" t="s">
        <v>512</v>
      </c>
      <c r="G327" s="175" t="s">
        <v>144</v>
      </c>
      <c r="H327" s="176">
        <v>2</v>
      </c>
      <c r="I327" s="177"/>
      <c r="J327" s="178">
        <f>ROUND(I327*H327,2)</f>
        <v>0</v>
      </c>
      <c r="K327" s="174" t="s">
        <v>133</v>
      </c>
      <c r="L327" s="179"/>
      <c r="M327" s="180" t="s">
        <v>3</v>
      </c>
      <c r="N327" s="181" t="s">
        <v>52</v>
      </c>
      <c r="P327" s="139">
        <f>O327*H327</f>
        <v>0</v>
      </c>
      <c r="Q327" s="139">
        <v>3.0000000000000001E-3</v>
      </c>
      <c r="R327" s="139">
        <f>Q327*H327</f>
        <v>6.0000000000000001E-3</v>
      </c>
      <c r="S327" s="139">
        <v>0</v>
      </c>
      <c r="T327" s="140">
        <f>S327*H327</f>
        <v>0</v>
      </c>
      <c r="AR327" s="141" t="s">
        <v>174</v>
      </c>
      <c r="AT327" s="141" t="s">
        <v>297</v>
      </c>
      <c r="AU327" s="141" t="s">
        <v>90</v>
      </c>
      <c r="AY327" s="18" t="s">
        <v>127</v>
      </c>
      <c r="BE327" s="142">
        <f>IF(N327="základní",J327,0)</f>
        <v>0</v>
      </c>
      <c r="BF327" s="142">
        <f>IF(N327="snížená",J327,0)</f>
        <v>0</v>
      </c>
      <c r="BG327" s="142">
        <f>IF(N327="zákl. přenesená",J327,0)</f>
        <v>0</v>
      </c>
      <c r="BH327" s="142">
        <f>IF(N327="sníž. přenesená",J327,0)</f>
        <v>0</v>
      </c>
      <c r="BI327" s="142">
        <f>IF(N327="nulová",J327,0)</f>
        <v>0</v>
      </c>
      <c r="BJ327" s="18" t="s">
        <v>24</v>
      </c>
      <c r="BK327" s="142">
        <f>ROUND(I327*H327,2)</f>
        <v>0</v>
      </c>
      <c r="BL327" s="18" t="s">
        <v>134</v>
      </c>
      <c r="BM327" s="141" t="s">
        <v>513</v>
      </c>
    </row>
    <row r="328" spans="2:65" s="12" customFormat="1" ht="11.25">
      <c r="B328" s="147"/>
      <c r="D328" s="148" t="s">
        <v>138</v>
      </c>
      <c r="E328" s="149" t="s">
        <v>3</v>
      </c>
      <c r="F328" s="150" t="s">
        <v>504</v>
      </c>
      <c r="H328" s="151">
        <v>1</v>
      </c>
      <c r="I328" s="152"/>
      <c r="L328" s="147"/>
      <c r="M328" s="153"/>
      <c r="T328" s="154"/>
      <c r="AT328" s="149" t="s">
        <v>138</v>
      </c>
      <c r="AU328" s="149" t="s">
        <v>90</v>
      </c>
      <c r="AV328" s="12" t="s">
        <v>90</v>
      </c>
      <c r="AW328" s="12" t="s">
        <v>140</v>
      </c>
      <c r="AX328" s="12" t="s">
        <v>81</v>
      </c>
      <c r="AY328" s="149" t="s">
        <v>127</v>
      </c>
    </row>
    <row r="329" spans="2:65" s="12" customFormat="1" ht="11.25">
      <c r="B329" s="147"/>
      <c r="D329" s="148" t="s">
        <v>138</v>
      </c>
      <c r="E329" s="149" t="s">
        <v>3</v>
      </c>
      <c r="F329" s="150" t="s">
        <v>505</v>
      </c>
      <c r="H329" s="151">
        <v>1</v>
      </c>
      <c r="I329" s="152"/>
      <c r="L329" s="147"/>
      <c r="M329" s="153"/>
      <c r="T329" s="154"/>
      <c r="AT329" s="149" t="s">
        <v>138</v>
      </c>
      <c r="AU329" s="149" t="s">
        <v>90</v>
      </c>
      <c r="AV329" s="12" t="s">
        <v>90</v>
      </c>
      <c r="AW329" s="12" t="s">
        <v>140</v>
      </c>
      <c r="AX329" s="12" t="s">
        <v>81</v>
      </c>
      <c r="AY329" s="149" t="s">
        <v>127</v>
      </c>
    </row>
    <row r="330" spans="2:65" s="13" customFormat="1" ht="11.25">
      <c r="B330" s="155"/>
      <c r="D330" s="148" t="s">
        <v>138</v>
      </c>
      <c r="E330" s="156" t="s">
        <v>3</v>
      </c>
      <c r="F330" s="157" t="s">
        <v>141</v>
      </c>
      <c r="H330" s="158">
        <v>2</v>
      </c>
      <c r="I330" s="159"/>
      <c r="L330" s="155"/>
      <c r="M330" s="160"/>
      <c r="T330" s="161"/>
      <c r="AT330" s="156" t="s">
        <v>138</v>
      </c>
      <c r="AU330" s="156" t="s">
        <v>90</v>
      </c>
      <c r="AV330" s="13" t="s">
        <v>134</v>
      </c>
      <c r="AW330" s="13" t="s">
        <v>140</v>
      </c>
      <c r="AX330" s="13" t="s">
        <v>24</v>
      </c>
      <c r="AY330" s="156" t="s">
        <v>127</v>
      </c>
    </row>
    <row r="331" spans="2:65" s="1" customFormat="1" ht="16.5" customHeight="1">
      <c r="B331" s="129"/>
      <c r="C331" s="172" t="s">
        <v>514</v>
      </c>
      <c r="D331" s="172" t="s">
        <v>297</v>
      </c>
      <c r="E331" s="173" t="s">
        <v>515</v>
      </c>
      <c r="F331" s="174" t="s">
        <v>516</v>
      </c>
      <c r="G331" s="175" t="s">
        <v>144</v>
      </c>
      <c r="H331" s="176">
        <v>4</v>
      </c>
      <c r="I331" s="177"/>
      <c r="J331" s="178">
        <f>ROUND(I331*H331,2)</f>
        <v>0</v>
      </c>
      <c r="K331" s="174" t="s">
        <v>133</v>
      </c>
      <c r="L331" s="179"/>
      <c r="M331" s="180" t="s">
        <v>3</v>
      </c>
      <c r="N331" s="181" t="s">
        <v>52</v>
      </c>
      <c r="P331" s="139">
        <f>O331*H331</f>
        <v>0</v>
      </c>
      <c r="Q331" s="139">
        <v>3.5E-4</v>
      </c>
      <c r="R331" s="139">
        <f>Q331*H331</f>
        <v>1.4E-3</v>
      </c>
      <c r="S331" s="139">
        <v>0</v>
      </c>
      <c r="T331" s="140">
        <f>S331*H331</f>
        <v>0</v>
      </c>
      <c r="AR331" s="141" t="s">
        <v>174</v>
      </c>
      <c r="AT331" s="141" t="s">
        <v>297</v>
      </c>
      <c r="AU331" s="141" t="s">
        <v>90</v>
      </c>
      <c r="AY331" s="18" t="s">
        <v>127</v>
      </c>
      <c r="BE331" s="142">
        <f>IF(N331="základní",J331,0)</f>
        <v>0</v>
      </c>
      <c r="BF331" s="142">
        <f>IF(N331="snížená",J331,0)</f>
        <v>0</v>
      </c>
      <c r="BG331" s="142">
        <f>IF(N331="zákl. přenesená",J331,0)</f>
        <v>0</v>
      </c>
      <c r="BH331" s="142">
        <f>IF(N331="sníž. přenesená",J331,0)</f>
        <v>0</v>
      </c>
      <c r="BI331" s="142">
        <f>IF(N331="nulová",J331,0)</f>
        <v>0</v>
      </c>
      <c r="BJ331" s="18" t="s">
        <v>24</v>
      </c>
      <c r="BK331" s="142">
        <f>ROUND(I331*H331,2)</f>
        <v>0</v>
      </c>
      <c r="BL331" s="18" t="s">
        <v>134</v>
      </c>
      <c r="BM331" s="141" t="s">
        <v>517</v>
      </c>
    </row>
    <row r="332" spans="2:65" s="12" customFormat="1" ht="11.25">
      <c r="B332" s="147"/>
      <c r="D332" s="148" t="s">
        <v>138</v>
      </c>
      <c r="E332" s="149" t="s">
        <v>3</v>
      </c>
      <c r="F332" s="150" t="s">
        <v>504</v>
      </c>
      <c r="H332" s="151">
        <v>1</v>
      </c>
      <c r="I332" s="152"/>
      <c r="L332" s="147"/>
      <c r="M332" s="153"/>
      <c r="T332" s="154"/>
      <c r="AT332" s="149" t="s">
        <v>138</v>
      </c>
      <c r="AU332" s="149" t="s">
        <v>90</v>
      </c>
      <c r="AV332" s="12" t="s">
        <v>90</v>
      </c>
      <c r="AW332" s="12" t="s">
        <v>140</v>
      </c>
      <c r="AX332" s="12" t="s">
        <v>81</v>
      </c>
      <c r="AY332" s="149" t="s">
        <v>127</v>
      </c>
    </row>
    <row r="333" spans="2:65" s="12" customFormat="1" ht="11.25">
      <c r="B333" s="147"/>
      <c r="D333" s="148" t="s">
        <v>138</v>
      </c>
      <c r="E333" s="149" t="s">
        <v>3</v>
      </c>
      <c r="F333" s="150" t="s">
        <v>518</v>
      </c>
      <c r="H333" s="151">
        <v>3</v>
      </c>
      <c r="I333" s="152"/>
      <c r="L333" s="147"/>
      <c r="M333" s="153"/>
      <c r="T333" s="154"/>
      <c r="AT333" s="149" t="s">
        <v>138</v>
      </c>
      <c r="AU333" s="149" t="s">
        <v>90</v>
      </c>
      <c r="AV333" s="12" t="s">
        <v>90</v>
      </c>
      <c r="AW333" s="12" t="s">
        <v>140</v>
      </c>
      <c r="AX333" s="12" t="s">
        <v>81</v>
      </c>
      <c r="AY333" s="149" t="s">
        <v>127</v>
      </c>
    </row>
    <row r="334" spans="2:65" s="13" customFormat="1" ht="11.25">
      <c r="B334" s="155"/>
      <c r="D334" s="148" t="s">
        <v>138</v>
      </c>
      <c r="E334" s="156" t="s">
        <v>3</v>
      </c>
      <c r="F334" s="157" t="s">
        <v>141</v>
      </c>
      <c r="H334" s="158">
        <v>4</v>
      </c>
      <c r="I334" s="159"/>
      <c r="L334" s="155"/>
      <c r="M334" s="160"/>
      <c r="T334" s="161"/>
      <c r="AT334" s="156" t="s">
        <v>138</v>
      </c>
      <c r="AU334" s="156" t="s">
        <v>90</v>
      </c>
      <c r="AV334" s="13" t="s">
        <v>134</v>
      </c>
      <c r="AW334" s="13" t="s">
        <v>140</v>
      </c>
      <c r="AX334" s="13" t="s">
        <v>24</v>
      </c>
      <c r="AY334" s="156" t="s">
        <v>127</v>
      </c>
    </row>
    <row r="335" spans="2:65" s="1" customFormat="1" ht="16.5" customHeight="1">
      <c r="B335" s="129"/>
      <c r="C335" s="130" t="s">
        <v>519</v>
      </c>
      <c r="D335" s="130" t="s">
        <v>129</v>
      </c>
      <c r="E335" s="131" t="s">
        <v>520</v>
      </c>
      <c r="F335" s="132" t="s">
        <v>521</v>
      </c>
      <c r="G335" s="133" t="s">
        <v>232</v>
      </c>
      <c r="H335" s="134">
        <v>53</v>
      </c>
      <c r="I335" s="135"/>
      <c r="J335" s="136">
        <f>ROUND(I335*H335,2)</f>
        <v>0</v>
      </c>
      <c r="K335" s="132" t="s">
        <v>133</v>
      </c>
      <c r="L335" s="34"/>
      <c r="M335" s="137" t="s">
        <v>3</v>
      </c>
      <c r="N335" s="138" t="s">
        <v>52</v>
      </c>
      <c r="P335" s="139">
        <f>O335*H335</f>
        <v>0</v>
      </c>
      <c r="Q335" s="139">
        <v>1E-4</v>
      </c>
      <c r="R335" s="139">
        <f>Q335*H335</f>
        <v>5.3E-3</v>
      </c>
      <c r="S335" s="139">
        <v>0</v>
      </c>
      <c r="T335" s="140">
        <f>S335*H335</f>
        <v>0</v>
      </c>
      <c r="AR335" s="141" t="s">
        <v>134</v>
      </c>
      <c r="AT335" s="141" t="s">
        <v>129</v>
      </c>
      <c r="AU335" s="141" t="s">
        <v>90</v>
      </c>
      <c r="AY335" s="18" t="s">
        <v>127</v>
      </c>
      <c r="BE335" s="142">
        <f>IF(N335="základní",J335,0)</f>
        <v>0</v>
      </c>
      <c r="BF335" s="142">
        <f>IF(N335="snížená",J335,0)</f>
        <v>0</v>
      </c>
      <c r="BG335" s="142">
        <f>IF(N335="zákl. přenesená",J335,0)</f>
        <v>0</v>
      </c>
      <c r="BH335" s="142">
        <f>IF(N335="sníž. přenesená",J335,0)</f>
        <v>0</v>
      </c>
      <c r="BI335" s="142">
        <f>IF(N335="nulová",J335,0)</f>
        <v>0</v>
      </c>
      <c r="BJ335" s="18" t="s">
        <v>24</v>
      </c>
      <c r="BK335" s="142">
        <f>ROUND(I335*H335,2)</f>
        <v>0</v>
      </c>
      <c r="BL335" s="18" t="s">
        <v>134</v>
      </c>
      <c r="BM335" s="141" t="s">
        <v>522</v>
      </c>
    </row>
    <row r="336" spans="2:65" s="1" customFormat="1" ht="11.25">
      <c r="B336" s="34"/>
      <c r="D336" s="143" t="s">
        <v>136</v>
      </c>
      <c r="F336" s="144" t="s">
        <v>523</v>
      </c>
      <c r="I336" s="145"/>
      <c r="L336" s="34"/>
      <c r="M336" s="146"/>
      <c r="T336" s="55"/>
      <c r="AT336" s="18" t="s">
        <v>136</v>
      </c>
      <c r="AU336" s="18" t="s">
        <v>90</v>
      </c>
    </row>
    <row r="337" spans="2:65" s="12" customFormat="1" ht="11.25">
      <c r="B337" s="147"/>
      <c r="D337" s="148" t="s">
        <v>138</v>
      </c>
      <c r="E337" s="149" t="s">
        <v>3</v>
      </c>
      <c r="F337" s="150" t="s">
        <v>524</v>
      </c>
      <c r="H337" s="151">
        <v>53</v>
      </c>
      <c r="I337" s="152"/>
      <c r="L337" s="147"/>
      <c r="M337" s="153"/>
      <c r="T337" s="154"/>
      <c r="AT337" s="149" t="s">
        <v>138</v>
      </c>
      <c r="AU337" s="149" t="s">
        <v>90</v>
      </c>
      <c r="AV337" s="12" t="s">
        <v>90</v>
      </c>
      <c r="AW337" s="12" t="s">
        <v>140</v>
      </c>
      <c r="AX337" s="12" t="s">
        <v>81</v>
      </c>
      <c r="AY337" s="149" t="s">
        <v>127</v>
      </c>
    </row>
    <row r="338" spans="2:65" s="13" customFormat="1" ht="11.25">
      <c r="B338" s="155"/>
      <c r="D338" s="148" t="s">
        <v>138</v>
      </c>
      <c r="E338" s="156" t="s">
        <v>3</v>
      </c>
      <c r="F338" s="157" t="s">
        <v>141</v>
      </c>
      <c r="H338" s="158">
        <v>53</v>
      </c>
      <c r="I338" s="159"/>
      <c r="L338" s="155"/>
      <c r="M338" s="160"/>
      <c r="T338" s="161"/>
      <c r="AT338" s="156" t="s">
        <v>138</v>
      </c>
      <c r="AU338" s="156" t="s">
        <v>90</v>
      </c>
      <c r="AV338" s="13" t="s">
        <v>134</v>
      </c>
      <c r="AW338" s="13" t="s">
        <v>140</v>
      </c>
      <c r="AX338" s="13" t="s">
        <v>24</v>
      </c>
      <c r="AY338" s="156" t="s">
        <v>127</v>
      </c>
    </row>
    <row r="339" spans="2:65" s="1" customFormat="1" ht="16.5" customHeight="1">
      <c r="B339" s="129"/>
      <c r="C339" s="130" t="s">
        <v>525</v>
      </c>
      <c r="D339" s="130" t="s">
        <v>129</v>
      </c>
      <c r="E339" s="131" t="s">
        <v>526</v>
      </c>
      <c r="F339" s="132" t="s">
        <v>527</v>
      </c>
      <c r="G339" s="133" t="s">
        <v>232</v>
      </c>
      <c r="H339" s="134">
        <v>53</v>
      </c>
      <c r="I339" s="135"/>
      <c r="J339" s="136">
        <f>ROUND(I339*H339,2)</f>
        <v>0</v>
      </c>
      <c r="K339" s="132" t="s">
        <v>133</v>
      </c>
      <c r="L339" s="34"/>
      <c r="M339" s="137" t="s">
        <v>3</v>
      </c>
      <c r="N339" s="138" t="s">
        <v>52</v>
      </c>
      <c r="P339" s="139">
        <f>O339*H339</f>
        <v>0</v>
      </c>
      <c r="Q339" s="139">
        <v>1.2999999999999999E-4</v>
      </c>
      <c r="R339" s="139">
        <f>Q339*H339</f>
        <v>6.8899999999999994E-3</v>
      </c>
      <c r="S339" s="139">
        <v>0</v>
      </c>
      <c r="T339" s="140">
        <f>S339*H339</f>
        <v>0</v>
      </c>
      <c r="AR339" s="141" t="s">
        <v>134</v>
      </c>
      <c r="AT339" s="141" t="s">
        <v>129</v>
      </c>
      <c r="AU339" s="141" t="s">
        <v>90</v>
      </c>
      <c r="AY339" s="18" t="s">
        <v>127</v>
      </c>
      <c r="BE339" s="142">
        <f>IF(N339="základní",J339,0)</f>
        <v>0</v>
      </c>
      <c r="BF339" s="142">
        <f>IF(N339="snížená",J339,0)</f>
        <v>0</v>
      </c>
      <c r="BG339" s="142">
        <f>IF(N339="zákl. přenesená",J339,0)</f>
        <v>0</v>
      </c>
      <c r="BH339" s="142">
        <f>IF(N339="sníž. přenesená",J339,0)</f>
        <v>0</v>
      </c>
      <c r="BI339" s="142">
        <f>IF(N339="nulová",J339,0)</f>
        <v>0</v>
      </c>
      <c r="BJ339" s="18" t="s">
        <v>24</v>
      </c>
      <c r="BK339" s="142">
        <f>ROUND(I339*H339,2)</f>
        <v>0</v>
      </c>
      <c r="BL339" s="18" t="s">
        <v>134</v>
      </c>
      <c r="BM339" s="141" t="s">
        <v>528</v>
      </c>
    </row>
    <row r="340" spans="2:65" s="1" customFormat="1" ht="11.25">
      <c r="B340" s="34"/>
      <c r="D340" s="143" t="s">
        <v>136</v>
      </c>
      <c r="F340" s="144" t="s">
        <v>529</v>
      </c>
      <c r="I340" s="145"/>
      <c r="L340" s="34"/>
      <c r="M340" s="146"/>
      <c r="T340" s="55"/>
      <c r="AT340" s="18" t="s">
        <v>136</v>
      </c>
      <c r="AU340" s="18" t="s">
        <v>90</v>
      </c>
    </row>
    <row r="341" spans="2:65" s="12" customFormat="1" ht="11.25">
      <c r="B341" s="147"/>
      <c r="D341" s="148" t="s">
        <v>138</v>
      </c>
      <c r="E341" s="149" t="s">
        <v>3</v>
      </c>
      <c r="F341" s="150" t="s">
        <v>530</v>
      </c>
      <c r="H341" s="151">
        <v>53</v>
      </c>
      <c r="I341" s="152"/>
      <c r="L341" s="147"/>
      <c r="M341" s="153"/>
      <c r="T341" s="154"/>
      <c r="AT341" s="149" t="s">
        <v>138</v>
      </c>
      <c r="AU341" s="149" t="s">
        <v>90</v>
      </c>
      <c r="AV341" s="12" t="s">
        <v>90</v>
      </c>
      <c r="AW341" s="12" t="s">
        <v>140</v>
      </c>
      <c r="AX341" s="12" t="s">
        <v>81</v>
      </c>
      <c r="AY341" s="149" t="s">
        <v>127</v>
      </c>
    </row>
    <row r="342" spans="2:65" s="13" customFormat="1" ht="11.25">
      <c r="B342" s="155"/>
      <c r="D342" s="148" t="s">
        <v>138</v>
      </c>
      <c r="E342" s="156" t="s">
        <v>3</v>
      </c>
      <c r="F342" s="157" t="s">
        <v>141</v>
      </c>
      <c r="H342" s="158">
        <v>53</v>
      </c>
      <c r="I342" s="159"/>
      <c r="L342" s="155"/>
      <c r="M342" s="160"/>
      <c r="T342" s="161"/>
      <c r="AT342" s="156" t="s">
        <v>138</v>
      </c>
      <c r="AU342" s="156" t="s">
        <v>90</v>
      </c>
      <c r="AV342" s="13" t="s">
        <v>134</v>
      </c>
      <c r="AW342" s="13" t="s">
        <v>140</v>
      </c>
      <c r="AX342" s="13" t="s">
        <v>24</v>
      </c>
      <c r="AY342" s="156" t="s">
        <v>127</v>
      </c>
    </row>
    <row r="343" spans="2:65" s="1" customFormat="1" ht="24.2" customHeight="1">
      <c r="B343" s="129"/>
      <c r="C343" s="130" t="s">
        <v>531</v>
      </c>
      <c r="D343" s="130" t="s">
        <v>129</v>
      </c>
      <c r="E343" s="131" t="s">
        <v>532</v>
      </c>
      <c r="F343" s="132" t="s">
        <v>533</v>
      </c>
      <c r="G343" s="133" t="s">
        <v>232</v>
      </c>
      <c r="H343" s="134">
        <v>53</v>
      </c>
      <c r="I343" s="135"/>
      <c r="J343" s="136">
        <f>ROUND(I343*H343,2)</f>
        <v>0</v>
      </c>
      <c r="K343" s="132" t="s">
        <v>133</v>
      </c>
      <c r="L343" s="34"/>
      <c r="M343" s="137" t="s">
        <v>3</v>
      </c>
      <c r="N343" s="138" t="s">
        <v>52</v>
      </c>
      <c r="P343" s="139">
        <f>O343*H343</f>
        <v>0</v>
      </c>
      <c r="Q343" s="139">
        <v>0</v>
      </c>
      <c r="R343" s="139">
        <f>Q343*H343</f>
        <v>0</v>
      </c>
      <c r="S343" s="139">
        <v>0</v>
      </c>
      <c r="T343" s="140">
        <f>S343*H343</f>
        <v>0</v>
      </c>
      <c r="AR343" s="141" t="s">
        <v>134</v>
      </c>
      <c r="AT343" s="141" t="s">
        <v>129</v>
      </c>
      <c r="AU343" s="141" t="s">
        <v>90</v>
      </c>
      <c r="AY343" s="18" t="s">
        <v>127</v>
      </c>
      <c r="BE343" s="142">
        <f>IF(N343="základní",J343,0)</f>
        <v>0</v>
      </c>
      <c r="BF343" s="142">
        <f>IF(N343="snížená",J343,0)</f>
        <v>0</v>
      </c>
      <c r="BG343" s="142">
        <f>IF(N343="zákl. přenesená",J343,0)</f>
        <v>0</v>
      </c>
      <c r="BH343" s="142">
        <f>IF(N343="sníž. přenesená",J343,0)</f>
        <v>0</v>
      </c>
      <c r="BI343" s="142">
        <f>IF(N343="nulová",J343,0)</f>
        <v>0</v>
      </c>
      <c r="BJ343" s="18" t="s">
        <v>24</v>
      </c>
      <c r="BK343" s="142">
        <f>ROUND(I343*H343,2)</f>
        <v>0</v>
      </c>
      <c r="BL343" s="18" t="s">
        <v>134</v>
      </c>
      <c r="BM343" s="141" t="s">
        <v>534</v>
      </c>
    </row>
    <row r="344" spans="2:65" s="1" customFormat="1" ht="11.25">
      <c r="B344" s="34"/>
      <c r="D344" s="143" t="s">
        <v>136</v>
      </c>
      <c r="F344" s="144" t="s">
        <v>535</v>
      </c>
      <c r="I344" s="145"/>
      <c r="L344" s="34"/>
      <c r="M344" s="146"/>
      <c r="T344" s="55"/>
      <c r="AT344" s="18" t="s">
        <v>136</v>
      </c>
      <c r="AU344" s="18" t="s">
        <v>90</v>
      </c>
    </row>
    <row r="345" spans="2:65" s="12" customFormat="1" ht="11.25">
      <c r="B345" s="147"/>
      <c r="D345" s="148" t="s">
        <v>138</v>
      </c>
      <c r="E345" s="149" t="s">
        <v>3</v>
      </c>
      <c r="F345" s="150" t="s">
        <v>536</v>
      </c>
      <c r="H345" s="151">
        <v>53</v>
      </c>
      <c r="I345" s="152"/>
      <c r="L345" s="147"/>
      <c r="M345" s="153"/>
      <c r="T345" s="154"/>
      <c r="AT345" s="149" t="s">
        <v>138</v>
      </c>
      <c r="AU345" s="149" t="s">
        <v>90</v>
      </c>
      <c r="AV345" s="12" t="s">
        <v>90</v>
      </c>
      <c r="AW345" s="12" t="s">
        <v>140</v>
      </c>
      <c r="AX345" s="12" t="s">
        <v>81</v>
      </c>
      <c r="AY345" s="149" t="s">
        <v>127</v>
      </c>
    </row>
    <row r="346" spans="2:65" s="13" customFormat="1" ht="11.25">
      <c r="B346" s="155"/>
      <c r="D346" s="148" t="s">
        <v>138</v>
      </c>
      <c r="E346" s="156" t="s">
        <v>3</v>
      </c>
      <c r="F346" s="157" t="s">
        <v>141</v>
      </c>
      <c r="H346" s="158">
        <v>53</v>
      </c>
      <c r="I346" s="159"/>
      <c r="L346" s="155"/>
      <c r="M346" s="160"/>
      <c r="T346" s="161"/>
      <c r="AT346" s="156" t="s">
        <v>138</v>
      </c>
      <c r="AU346" s="156" t="s">
        <v>90</v>
      </c>
      <c r="AV346" s="13" t="s">
        <v>134</v>
      </c>
      <c r="AW346" s="13" t="s">
        <v>140</v>
      </c>
      <c r="AX346" s="13" t="s">
        <v>24</v>
      </c>
      <c r="AY346" s="156" t="s">
        <v>127</v>
      </c>
    </row>
    <row r="347" spans="2:65" s="1" customFormat="1" ht="24.2" customHeight="1">
      <c r="B347" s="129"/>
      <c r="C347" s="130" t="s">
        <v>537</v>
      </c>
      <c r="D347" s="130" t="s">
        <v>129</v>
      </c>
      <c r="E347" s="131" t="s">
        <v>538</v>
      </c>
      <c r="F347" s="132" t="s">
        <v>539</v>
      </c>
      <c r="G347" s="133" t="s">
        <v>232</v>
      </c>
      <c r="H347" s="134">
        <v>40</v>
      </c>
      <c r="I347" s="135"/>
      <c r="J347" s="136">
        <f>ROUND(I347*H347,2)</f>
        <v>0</v>
      </c>
      <c r="K347" s="132" t="s">
        <v>133</v>
      </c>
      <c r="L347" s="34"/>
      <c r="M347" s="137" t="s">
        <v>3</v>
      </c>
      <c r="N347" s="138" t="s">
        <v>52</v>
      </c>
      <c r="P347" s="139">
        <f>O347*H347</f>
        <v>0</v>
      </c>
      <c r="Q347" s="139">
        <v>0.2195</v>
      </c>
      <c r="R347" s="139">
        <f>Q347*H347</f>
        <v>8.7799999999999994</v>
      </c>
      <c r="S347" s="139">
        <v>0</v>
      </c>
      <c r="T347" s="140">
        <f>S347*H347</f>
        <v>0</v>
      </c>
      <c r="AR347" s="141" t="s">
        <v>134</v>
      </c>
      <c r="AT347" s="141" t="s">
        <v>129</v>
      </c>
      <c r="AU347" s="141" t="s">
        <v>90</v>
      </c>
      <c r="AY347" s="18" t="s">
        <v>127</v>
      </c>
      <c r="BE347" s="142">
        <f>IF(N347="základní",J347,0)</f>
        <v>0</v>
      </c>
      <c r="BF347" s="142">
        <f>IF(N347="snížená",J347,0)</f>
        <v>0</v>
      </c>
      <c r="BG347" s="142">
        <f>IF(N347="zákl. přenesená",J347,0)</f>
        <v>0</v>
      </c>
      <c r="BH347" s="142">
        <f>IF(N347="sníž. přenesená",J347,0)</f>
        <v>0</v>
      </c>
      <c r="BI347" s="142">
        <f>IF(N347="nulová",J347,0)</f>
        <v>0</v>
      </c>
      <c r="BJ347" s="18" t="s">
        <v>24</v>
      </c>
      <c r="BK347" s="142">
        <f>ROUND(I347*H347,2)</f>
        <v>0</v>
      </c>
      <c r="BL347" s="18" t="s">
        <v>134</v>
      </c>
      <c r="BM347" s="141" t="s">
        <v>540</v>
      </c>
    </row>
    <row r="348" spans="2:65" s="1" customFormat="1" ht="11.25">
      <c r="B348" s="34"/>
      <c r="D348" s="143" t="s">
        <v>136</v>
      </c>
      <c r="F348" s="144" t="s">
        <v>541</v>
      </c>
      <c r="I348" s="145"/>
      <c r="L348" s="34"/>
      <c r="M348" s="146"/>
      <c r="T348" s="55"/>
      <c r="AT348" s="18" t="s">
        <v>136</v>
      </c>
      <c r="AU348" s="18" t="s">
        <v>90</v>
      </c>
    </row>
    <row r="349" spans="2:65" s="12" customFormat="1" ht="11.25">
      <c r="B349" s="147"/>
      <c r="D349" s="148" t="s">
        <v>138</v>
      </c>
      <c r="E349" s="149" t="s">
        <v>3</v>
      </c>
      <c r="F349" s="150" t="s">
        <v>542</v>
      </c>
      <c r="H349" s="151">
        <v>40</v>
      </c>
      <c r="I349" s="152"/>
      <c r="L349" s="147"/>
      <c r="M349" s="153"/>
      <c r="T349" s="154"/>
      <c r="AT349" s="149" t="s">
        <v>138</v>
      </c>
      <c r="AU349" s="149" t="s">
        <v>90</v>
      </c>
      <c r="AV349" s="12" t="s">
        <v>90</v>
      </c>
      <c r="AW349" s="12" t="s">
        <v>140</v>
      </c>
      <c r="AX349" s="12" t="s">
        <v>81</v>
      </c>
      <c r="AY349" s="149" t="s">
        <v>127</v>
      </c>
    </row>
    <row r="350" spans="2:65" s="13" customFormat="1" ht="11.25">
      <c r="B350" s="155"/>
      <c r="D350" s="148" t="s">
        <v>138</v>
      </c>
      <c r="E350" s="156" t="s">
        <v>3</v>
      </c>
      <c r="F350" s="157" t="s">
        <v>141</v>
      </c>
      <c r="H350" s="158">
        <v>40</v>
      </c>
      <c r="I350" s="159"/>
      <c r="L350" s="155"/>
      <c r="M350" s="160"/>
      <c r="T350" s="161"/>
      <c r="AT350" s="156" t="s">
        <v>138</v>
      </c>
      <c r="AU350" s="156" t="s">
        <v>90</v>
      </c>
      <c r="AV350" s="13" t="s">
        <v>134</v>
      </c>
      <c r="AW350" s="13" t="s">
        <v>140</v>
      </c>
      <c r="AX350" s="13" t="s">
        <v>24</v>
      </c>
      <c r="AY350" s="156" t="s">
        <v>127</v>
      </c>
    </row>
    <row r="351" spans="2:65" s="1" customFormat="1" ht="16.5" customHeight="1">
      <c r="B351" s="129"/>
      <c r="C351" s="172" t="s">
        <v>543</v>
      </c>
      <c r="D351" s="172" t="s">
        <v>297</v>
      </c>
      <c r="E351" s="173" t="s">
        <v>544</v>
      </c>
      <c r="F351" s="174" t="s">
        <v>545</v>
      </c>
      <c r="G351" s="175" t="s">
        <v>232</v>
      </c>
      <c r="H351" s="176">
        <v>40.4</v>
      </c>
      <c r="I351" s="177"/>
      <c r="J351" s="178">
        <f>ROUND(I351*H351,2)</f>
        <v>0</v>
      </c>
      <c r="K351" s="174" t="s">
        <v>133</v>
      </c>
      <c r="L351" s="179"/>
      <c r="M351" s="180" t="s">
        <v>3</v>
      </c>
      <c r="N351" s="181" t="s">
        <v>52</v>
      </c>
      <c r="P351" s="139">
        <f>O351*H351</f>
        <v>0</v>
      </c>
      <c r="Q351" s="139">
        <v>8.5000000000000006E-2</v>
      </c>
      <c r="R351" s="139">
        <f>Q351*H351</f>
        <v>3.4340000000000002</v>
      </c>
      <c r="S351" s="139">
        <v>0</v>
      </c>
      <c r="T351" s="140">
        <f>S351*H351</f>
        <v>0</v>
      </c>
      <c r="AR351" s="141" t="s">
        <v>174</v>
      </c>
      <c r="AT351" s="141" t="s">
        <v>297</v>
      </c>
      <c r="AU351" s="141" t="s">
        <v>90</v>
      </c>
      <c r="AY351" s="18" t="s">
        <v>127</v>
      </c>
      <c r="BE351" s="142">
        <f>IF(N351="základní",J351,0)</f>
        <v>0</v>
      </c>
      <c r="BF351" s="142">
        <f>IF(N351="snížená",J351,0)</f>
        <v>0</v>
      </c>
      <c r="BG351" s="142">
        <f>IF(N351="zákl. přenesená",J351,0)</f>
        <v>0</v>
      </c>
      <c r="BH351" s="142">
        <f>IF(N351="sníž. přenesená",J351,0)</f>
        <v>0</v>
      </c>
      <c r="BI351" s="142">
        <f>IF(N351="nulová",J351,0)</f>
        <v>0</v>
      </c>
      <c r="BJ351" s="18" t="s">
        <v>24</v>
      </c>
      <c r="BK351" s="142">
        <f>ROUND(I351*H351,2)</f>
        <v>0</v>
      </c>
      <c r="BL351" s="18" t="s">
        <v>134</v>
      </c>
      <c r="BM351" s="141" t="s">
        <v>546</v>
      </c>
    </row>
    <row r="352" spans="2:65" s="12" customFormat="1" ht="11.25">
      <c r="B352" s="147"/>
      <c r="D352" s="148" t="s">
        <v>138</v>
      </c>
      <c r="E352" s="149" t="s">
        <v>3</v>
      </c>
      <c r="F352" s="150" t="s">
        <v>547</v>
      </c>
      <c r="H352" s="151">
        <v>40.4</v>
      </c>
      <c r="I352" s="152"/>
      <c r="L352" s="147"/>
      <c r="M352" s="153"/>
      <c r="T352" s="154"/>
      <c r="AT352" s="149" t="s">
        <v>138</v>
      </c>
      <c r="AU352" s="149" t="s">
        <v>90</v>
      </c>
      <c r="AV352" s="12" t="s">
        <v>90</v>
      </c>
      <c r="AW352" s="12" t="s">
        <v>140</v>
      </c>
      <c r="AX352" s="12" t="s">
        <v>81</v>
      </c>
      <c r="AY352" s="149" t="s">
        <v>127</v>
      </c>
    </row>
    <row r="353" spans="2:65" s="13" customFormat="1" ht="11.25">
      <c r="B353" s="155"/>
      <c r="D353" s="148" t="s">
        <v>138</v>
      </c>
      <c r="E353" s="156" t="s">
        <v>3</v>
      </c>
      <c r="F353" s="157" t="s">
        <v>141</v>
      </c>
      <c r="H353" s="158">
        <v>40.4</v>
      </c>
      <c r="I353" s="159"/>
      <c r="L353" s="155"/>
      <c r="M353" s="160"/>
      <c r="T353" s="161"/>
      <c r="AT353" s="156" t="s">
        <v>138</v>
      </c>
      <c r="AU353" s="156" t="s">
        <v>90</v>
      </c>
      <c r="AV353" s="13" t="s">
        <v>134</v>
      </c>
      <c r="AW353" s="13" t="s">
        <v>140</v>
      </c>
      <c r="AX353" s="13" t="s">
        <v>24</v>
      </c>
      <c r="AY353" s="156" t="s">
        <v>127</v>
      </c>
    </row>
    <row r="354" spans="2:65" s="1" customFormat="1" ht="24.2" customHeight="1">
      <c r="B354" s="129"/>
      <c r="C354" s="130" t="s">
        <v>548</v>
      </c>
      <c r="D354" s="130" t="s">
        <v>129</v>
      </c>
      <c r="E354" s="131" t="s">
        <v>549</v>
      </c>
      <c r="F354" s="132" t="s">
        <v>550</v>
      </c>
      <c r="G354" s="133" t="s">
        <v>232</v>
      </c>
      <c r="H354" s="134">
        <v>46</v>
      </c>
      <c r="I354" s="135"/>
      <c r="J354" s="136">
        <f>ROUND(I354*H354,2)</f>
        <v>0</v>
      </c>
      <c r="K354" s="132" t="s">
        <v>133</v>
      </c>
      <c r="L354" s="34"/>
      <c r="M354" s="137" t="s">
        <v>3</v>
      </c>
      <c r="N354" s="138" t="s">
        <v>52</v>
      </c>
      <c r="P354" s="139">
        <f>O354*H354</f>
        <v>0</v>
      </c>
      <c r="Q354" s="139">
        <v>0.15540000000000001</v>
      </c>
      <c r="R354" s="139">
        <f>Q354*H354</f>
        <v>7.1484000000000005</v>
      </c>
      <c r="S354" s="139">
        <v>0</v>
      </c>
      <c r="T354" s="140">
        <f>S354*H354</f>
        <v>0</v>
      </c>
      <c r="AR354" s="141" t="s">
        <v>134</v>
      </c>
      <c r="AT354" s="141" t="s">
        <v>129</v>
      </c>
      <c r="AU354" s="141" t="s">
        <v>90</v>
      </c>
      <c r="AY354" s="18" t="s">
        <v>127</v>
      </c>
      <c r="BE354" s="142">
        <f>IF(N354="základní",J354,0)</f>
        <v>0</v>
      </c>
      <c r="BF354" s="142">
        <f>IF(N354="snížená",J354,0)</f>
        <v>0</v>
      </c>
      <c r="BG354" s="142">
        <f>IF(N354="zákl. přenesená",J354,0)</f>
        <v>0</v>
      </c>
      <c r="BH354" s="142">
        <f>IF(N354="sníž. přenesená",J354,0)</f>
        <v>0</v>
      </c>
      <c r="BI354" s="142">
        <f>IF(N354="nulová",J354,0)</f>
        <v>0</v>
      </c>
      <c r="BJ354" s="18" t="s">
        <v>24</v>
      </c>
      <c r="BK354" s="142">
        <f>ROUND(I354*H354,2)</f>
        <v>0</v>
      </c>
      <c r="BL354" s="18" t="s">
        <v>134</v>
      </c>
      <c r="BM354" s="141" t="s">
        <v>551</v>
      </c>
    </row>
    <row r="355" spans="2:65" s="1" customFormat="1" ht="11.25">
      <c r="B355" s="34"/>
      <c r="D355" s="143" t="s">
        <v>136</v>
      </c>
      <c r="F355" s="144" t="s">
        <v>552</v>
      </c>
      <c r="I355" s="145"/>
      <c r="L355" s="34"/>
      <c r="M355" s="146"/>
      <c r="T355" s="55"/>
      <c r="AT355" s="18" t="s">
        <v>136</v>
      </c>
      <c r="AU355" s="18" t="s">
        <v>90</v>
      </c>
    </row>
    <row r="356" spans="2:65" s="12" customFormat="1" ht="11.25">
      <c r="B356" s="147"/>
      <c r="D356" s="148" t="s">
        <v>138</v>
      </c>
      <c r="E356" s="149" t="s">
        <v>3</v>
      </c>
      <c r="F356" s="150" t="s">
        <v>553</v>
      </c>
      <c r="H356" s="151">
        <v>46</v>
      </c>
      <c r="I356" s="152"/>
      <c r="L356" s="147"/>
      <c r="M356" s="153"/>
      <c r="T356" s="154"/>
      <c r="AT356" s="149" t="s">
        <v>138</v>
      </c>
      <c r="AU356" s="149" t="s">
        <v>90</v>
      </c>
      <c r="AV356" s="12" t="s">
        <v>90</v>
      </c>
      <c r="AW356" s="12" t="s">
        <v>140</v>
      </c>
      <c r="AX356" s="12" t="s">
        <v>81</v>
      </c>
      <c r="AY356" s="149" t="s">
        <v>127</v>
      </c>
    </row>
    <row r="357" spans="2:65" s="13" customFormat="1" ht="11.25">
      <c r="B357" s="155"/>
      <c r="D357" s="148" t="s">
        <v>138</v>
      </c>
      <c r="E357" s="156" t="s">
        <v>3</v>
      </c>
      <c r="F357" s="157" t="s">
        <v>141</v>
      </c>
      <c r="H357" s="158">
        <v>46</v>
      </c>
      <c r="I357" s="159"/>
      <c r="L357" s="155"/>
      <c r="M357" s="160"/>
      <c r="T357" s="161"/>
      <c r="AT357" s="156" t="s">
        <v>138</v>
      </c>
      <c r="AU357" s="156" t="s">
        <v>90</v>
      </c>
      <c r="AV357" s="13" t="s">
        <v>134</v>
      </c>
      <c r="AW357" s="13" t="s">
        <v>140</v>
      </c>
      <c r="AX357" s="13" t="s">
        <v>24</v>
      </c>
      <c r="AY357" s="156" t="s">
        <v>127</v>
      </c>
    </row>
    <row r="358" spans="2:65" s="1" customFormat="1" ht="16.5" customHeight="1">
      <c r="B358" s="129"/>
      <c r="C358" s="172" t="s">
        <v>554</v>
      </c>
      <c r="D358" s="172" t="s">
        <v>297</v>
      </c>
      <c r="E358" s="173" t="s">
        <v>555</v>
      </c>
      <c r="F358" s="174" t="s">
        <v>556</v>
      </c>
      <c r="G358" s="175" t="s">
        <v>232</v>
      </c>
      <c r="H358" s="176">
        <v>46.46</v>
      </c>
      <c r="I358" s="177"/>
      <c r="J358" s="178">
        <f>ROUND(I358*H358,2)</f>
        <v>0</v>
      </c>
      <c r="K358" s="174" t="s">
        <v>133</v>
      </c>
      <c r="L358" s="179"/>
      <c r="M358" s="180" t="s">
        <v>3</v>
      </c>
      <c r="N358" s="181" t="s">
        <v>52</v>
      </c>
      <c r="P358" s="139">
        <f>O358*H358</f>
        <v>0</v>
      </c>
      <c r="Q358" s="139">
        <v>8.1000000000000003E-2</v>
      </c>
      <c r="R358" s="139">
        <f>Q358*H358</f>
        <v>3.7632600000000003</v>
      </c>
      <c r="S358" s="139">
        <v>0</v>
      </c>
      <c r="T358" s="140">
        <f>S358*H358</f>
        <v>0</v>
      </c>
      <c r="AR358" s="141" t="s">
        <v>174</v>
      </c>
      <c r="AT358" s="141" t="s">
        <v>297</v>
      </c>
      <c r="AU358" s="141" t="s">
        <v>90</v>
      </c>
      <c r="AY358" s="18" t="s">
        <v>127</v>
      </c>
      <c r="BE358" s="142">
        <f>IF(N358="základní",J358,0)</f>
        <v>0</v>
      </c>
      <c r="BF358" s="142">
        <f>IF(N358="snížená",J358,0)</f>
        <v>0</v>
      </c>
      <c r="BG358" s="142">
        <f>IF(N358="zákl. přenesená",J358,0)</f>
        <v>0</v>
      </c>
      <c r="BH358" s="142">
        <f>IF(N358="sníž. přenesená",J358,0)</f>
        <v>0</v>
      </c>
      <c r="BI358" s="142">
        <f>IF(N358="nulová",J358,0)</f>
        <v>0</v>
      </c>
      <c r="BJ358" s="18" t="s">
        <v>24</v>
      </c>
      <c r="BK358" s="142">
        <f>ROUND(I358*H358,2)</f>
        <v>0</v>
      </c>
      <c r="BL358" s="18" t="s">
        <v>134</v>
      </c>
      <c r="BM358" s="141" t="s">
        <v>557</v>
      </c>
    </row>
    <row r="359" spans="2:65" s="12" customFormat="1" ht="11.25">
      <c r="B359" s="147"/>
      <c r="D359" s="148" t="s">
        <v>138</v>
      </c>
      <c r="E359" s="149" t="s">
        <v>3</v>
      </c>
      <c r="F359" s="150" t="s">
        <v>558</v>
      </c>
      <c r="H359" s="151">
        <v>46.46</v>
      </c>
      <c r="I359" s="152"/>
      <c r="L359" s="147"/>
      <c r="M359" s="153"/>
      <c r="T359" s="154"/>
      <c r="AT359" s="149" t="s">
        <v>138</v>
      </c>
      <c r="AU359" s="149" t="s">
        <v>90</v>
      </c>
      <c r="AV359" s="12" t="s">
        <v>90</v>
      </c>
      <c r="AW359" s="12" t="s">
        <v>140</v>
      </c>
      <c r="AX359" s="12" t="s">
        <v>81</v>
      </c>
      <c r="AY359" s="149" t="s">
        <v>127</v>
      </c>
    </row>
    <row r="360" spans="2:65" s="13" customFormat="1" ht="11.25">
      <c r="B360" s="155"/>
      <c r="D360" s="148" t="s">
        <v>138</v>
      </c>
      <c r="E360" s="156" t="s">
        <v>3</v>
      </c>
      <c r="F360" s="157" t="s">
        <v>141</v>
      </c>
      <c r="H360" s="158">
        <v>46.46</v>
      </c>
      <c r="I360" s="159"/>
      <c r="L360" s="155"/>
      <c r="M360" s="160"/>
      <c r="T360" s="161"/>
      <c r="AT360" s="156" t="s">
        <v>138</v>
      </c>
      <c r="AU360" s="156" t="s">
        <v>90</v>
      </c>
      <c r="AV360" s="13" t="s">
        <v>134</v>
      </c>
      <c r="AW360" s="13" t="s">
        <v>140</v>
      </c>
      <c r="AX360" s="13" t="s">
        <v>24</v>
      </c>
      <c r="AY360" s="156" t="s">
        <v>127</v>
      </c>
    </row>
    <row r="361" spans="2:65" s="1" customFormat="1" ht="24.2" customHeight="1">
      <c r="B361" s="129"/>
      <c r="C361" s="130" t="s">
        <v>559</v>
      </c>
      <c r="D361" s="130" t="s">
        <v>129</v>
      </c>
      <c r="E361" s="131" t="s">
        <v>560</v>
      </c>
      <c r="F361" s="132" t="s">
        <v>561</v>
      </c>
      <c r="G361" s="133" t="s">
        <v>232</v>
      </c>
      <c r="H361" s="134">
        <v>106</v>
      </c>
      <c r="I361" s="135"/>
      <c r="J361" s="136">
        <f>ROUND(I361*H361,2)</f>
        <v>0</v>
      </c>
      <c r="K361" s="132" t="s">
        <v>133</v>
      </c>
      <c r="L361" s="34"/>
      <c r="M361" s="137" t="s">
        <v>3</v>
      </c>
      <c r="N361" s="138" t="s">
        <v>52</v>
      </c>
      <c r="P361" s="139">
        <f>O361*H361</f>
        <v>0</v>
      </c>
      <c r="Q361" s="139">
        <v>1.7000000000000001E-4</v>
      </c>
      <c r="R361" s="139">
        <f>Q361*H361</f>
        <v>1.8020000000000001E-2</v>
      </c>
      <c r="S361" s="139">
        <v>0</v>
      </c>
      <c r="T361" s="140">
        <f>S361*H361</f>
        <v>0</v>
      </c>
      <c r="AR361" s="141" t="s">
        <v>134</v>
      </c>
      <c r="AT361" s="141" t="s">
        <v>129</v>
      </c>
      <c r="AU361" s="141" t="s">
        <v>90</v>
      </c>
      <c r="AY361" s="18" t="s">
        <v>127</v>
      </c>
      <c r="BE361" s="142">
        <f>IF(N361="základní",J361,0)</f>
        <v>0</v>
      </c>
      <c r="BF361" s="142">
        <f>IF(N361="snížená",J361,0)</f>
        <v>0</v>
      </c>
      <c r="BG361" s="142">
        <f>IF(N361="zákl. přenesená",J361,0)</f>
        <v>0</v>
      </c>
      <c r="BH361" s="142">
        <f>IF(N361="sníž. přenesená",J361,0)</f>
        <v>0</v>
      </c>
      <c r="BI361" s="142">
        <f>IF(N361="nulová",J361,0)</f>
        <v>0</v>
      </c>
      <c r="BJ361" s="18" t="s">
        <v>24</v>
      </c>
      <c r="BK361" s="142">
        <f>ROUND(I361*H361,2)</f>
        <v>0</v>
      </c>
      <c r="BL361" s="18" t="s">
        <v>134</v>
      </c>
      <c r="BM361" s="141" t="s">
        <v>562</v>
      </c>
    </row>
    <row r="362" spans="2:65" s="1" customFormat="1" ht="11.25">
      <c r="B362" s="34"/>
      <c r="D362" s="143" t="s">
        <v>136</v>
      </c>
      <c r="F362" s="144" t="s">
        <v>563</v>
      </c>
      <c r="I362" s="145"/>
      <c r="L362" s="34"/>
      <c r="M362" s="146"/>
      <c r="T362" s="55"/>
      <c r="AT362" s="18" t="s">
        <v>136</v>
      </c>
      <c r="AU362" s="18" t="s">
        <v>90</v>
      </c>
    </row>
    <row r="363" spans="2:65" s="12" customFormat="1" ht="11.25">
      <c r="B363" s="147"/>
      <c r="D363" s="148" t="s">
        <v>138</v>
      </c>
      <c r="E363" s="149" t="s">
        <v>3</v>
      </c>
      <c r="F363" s="150" t="s">
        <v>564</v>
      </c>
      <c r="H363" s="151">
        <v>106</v>
      </c>
      <c r="I363" s="152"/>
      <c r="L363" s="147"/>
      <c r="M363" s="153"/>
      <c r="T363" s="154"/>
      <c r="AT363" s="149" t="s">
        <v>138</v>
      </c>
      <c r="AU363" s="149" t="s">
        <v>90</v>
      </c>
      <c r="AV363" s="12" t="s">
        <v>90</v>
      </c>
      <c r="AW363" s="12" t="s">
        <v>140</v>
      </c>
      <c r="AX363" s="12" t="s">
        <v>81</v>
      </c>
      <c r="AY363" s="149" t="s">
        <v>127</v>
      </c>
    </row>
    <row r="364" spans="2:65" s="13" customFormat="1" ht="11.25">
      <c r="B364" s="155"/>
      <c r="D364" s="148" t="s">
        <v>138</v>
      </c>
      <c r="E364" s="156" t="s">
        <v>3</v>
      </c>
      <c r="F364" s="157" t="s">
        <v>141</v>
      </c>
      <c r="H364" s="158">
        <v>106</v>
      </c>
      <c r="I364" s="159"/>
      <c r="L364" s="155"/>
      <c r="M364" s="160"/>
      <c r="T364" s="161"/>
      <c r="AT364" s="156" t="s">
        <v>138</v>
      </c>
      <c r="AU364" s="156" t="s">
        <v>90</v>
      </c>
      <c r="AV364" s="13" t="s">
        <v>134</v>
      </c>
      <c r="AW364" s="13" t="s">
        <v>140</v>
      </c>
      <c r="AX364" s="13" t="s">
        <v>24</v>
      </c>
      <c r="AY364" s="156" t="s">
        <v>127</v>
      </c>
    </row>
    <row r="365" spans="2:65" s="1" customFormat="1" ht="24.2" customHeight="1">
      <c r="B365" s="129"/>
      <c r="C365" s="130" t="s">
        <v>565</v>
      </c>
      <c r="D365" s="130" t="s">
        <v>129</v>
      </c>
      <c r="E365" s="131" t="s">
        <v>566</v>
      </c>
      <c r="F365" s="132" t="s">
        <v>567</v>
      </c>
      <c r="G365" s="133" t="s">
        <v>132</v>
      </c>
      <c r="H365" s="134">
        <v>234.88499999999999</v>
      </c>
      <c r="I365" s="135"/>
      <c r="J365" s="136">
        <f>ROUND(I365*H365,2)</f>
        <v>0</v>
      </c>
      <c r="K365" s="132" t="s">
        <v>133</v>
      </c>
      <c r="L365" s="34"/>
      <c r="M365" s="137" t="s">
        <v>3</v>
      </c>
      <c r="N365" s="138" t="s">
        <v>52</v>
      </c>
      <c r="P365" s="139">
        <f>O365*H365</f>
        <v>0</v>
      </c>
      <c r="Q365" s="139">
        <v>3.6000000000000002E-4</v>
      </c>
      <c r="R365" s="139">
        <f>Q365*H365</f>
        <v>8.4558599999999998E-2</v>
      </c>
      <c r="S365" s="139">
        <v>0</v>
      </c>
      <c r="T365" s="140">
        <f>S365*H365</f>
        <v>0</v>
      </c>
      <c r="AR365" s="141" t="s">
        <v>134</v>
      </c>
      <c r="AT365" s="141" t="s">
        <v>129</v>
      </c>
      <c r="AU365" s="141" t="s">
        <v>90</v>
      </c>
      <c r="AY365" s="18" t="s">
        <v>127</v>
      </c>
      <c r="BE365" s="142">
        <f>IF(N365="základní",J365,0)</f>
        <v>0</v>
      </c>
      <c r="BF365" s="142">
        <f>IF(N365="snížená",J365,0)</f>
        <v>0</v>
      </c>
      <c r="BG365" s="142">
        <f>IF(N365="zákl. přenesená",J365,0)</f>
        <v>0</v>
      </c>
      <c r="BH365" s="142">
        <f>IF(N365="sníž. přenesená",J365,0)</f>
        <v>0</v>
      </c>
      <c r="BI365" s="142">
        <f>IF(N365="nulová",J365,0)</f>
        <v>0</v>
      </c>
      <c r="BJ365" s="18" t="s">
        <v>24</v>
      </c>
      <c r="BK365" s="142">
        <f>ROUND(I365*H365,2)</f>
        <v>0</v>
      </c>
      <c r="BL365" s="18" t="s">
        <v>134</v>
      </c>
      <c r="BM365" s="141" t="s">
        <v>568</v>
      </c>
    </row>
    <row r="366" spans="2:65" s="1" customFormat="1" ht="11.25">
      <c r="B366" s="34"/>
      <c r="D366" s="143" t="s">
        <v>136</v>
      </c>
      <c r="F366" s="144" t="s">
        <v>569</v>
      </c>
      <c r="I366" s="145"/>
      <c r="L366" s="34"/>
      <c r="M366" s="146"/>
      <c r="T366" s="55"/>
      <c r="AT366" s="18" t="s">
        <v>136</v>
      </c>
      <c r="AU366" s="18" t="s">
        <v>90</v>
      </c>
    </row>
    <row r="367" spans="2:65" s="14" customFormat="1" ht="11.25">
      <c r="B367" s="162"/>
      <c r="D367" s="148" t="s">
        <v>138</v>
      </c>
      <c r="E367" s="163" t="s">
        <v>3</v>
      </c>
      <c r="F367" s="164" t="s">
        <v>570</v>
      </c>
      <c r="H367" s="163" t="s">
        <v>3</v>
      </c>
      <c r="I367" s="165"/>
      <c r="L367" s="162"/>
      <c r="M367" s="166"/>
      <c r="T367" s="167"/>
      <c r="AT367" s="163" t="s">
        <v>138</v>
      </c>
      <c r="AU367" s="163" t="s">
        <v>90</v>
      </c>
      <c r="AV367" s="14" t="s">
        <v>24</v>
      </c>
      <c r="AW367" s="14" t="s">
        <v>140</v>
      </c>
      <c r="AX367" s="14" t="s">
        <v>81</v>
      </c>
      <c r="AY367" s="163" t="s">
        <v>127</v>
      </c>
    </row>
    <row r="368" spans="2:65" s="12" customFormat="1" ht="11.25">
      <c r="B368" s="147"/>
      <c r="D368" s="148" t="s">
        <v>138</v>
      </c>
      <c r="E368" s="149" t="s">
        <v>3</v>
      </c>
      <c r="F368" s="150" t="s">
        <v>571</v>
      </c>
      <c r="H368" s="151">
        <v>96.285000000000011</v>
      </c>
      <c r="I368" s="152"/>
      <c r="L368" s="147"/>
      <c r="M368" s="153"/>
      <c r="T368" s="154"/>
      <c r="AT368" s="149" t="s">
        <v>138</v>
      </c>
      <c r="AU368" s="149" t="s">
        <v>90</v>
      </c>
      <c r="AV368" s="12" t="s">
        <v>90</v>
      </c>
      <c r="AW368" s="12" t="s">
        <v>140</v>
      </c>
      <c r="AX368" s="12" t="s">
        <v>81</v>
      </c>
      <c r="AY368" s="149" t="s">
        <v>127</v>
      </c>
    </row>
    <row r="369" spans="2:65" s="12" customFormat="1" ht="11.25">
      <c r="B369" s="147"/>
      <c r="D369" s="148" t="s">
        <v>138</v>
      </c>
      <c r="E369" s="149" t="s">
        <v>3</v>
      </c>
      <c r="F369" s="150" t="s">
        <v>572</v>
      </c>
      <c r="H369" s="151">
        <v>138.6</v>
      </c>
      <c r="I369" s="152"/>
      <c r="L369" s="147"/>
      <c r="M369" s="153"/>
      <c r="T369" s="154"/>
      <c r="AT369" s="149" t="s">
        <v>138</v>
      </c>
      <c r="AU369" s="149" t="s">
        <v>90</v>
      </c>
      <c r="AV369" s="12" t="s">
        <v>90</v>
      </c>
      <c r="AW369" s="12" t="s">
        <v>140</v>
      </c>
      <c r="AX369" s="12" t="s">
        <v>81</v>
      </c>
      <c r="AY369" s="149" t="s">
        <v>127</v>
      </c>
    </row>
    <row r="370" spans="2:65" s="13" customFormat="1" ht="11.25">
      <c r="B370" s="155"/>
      <c r="D370" s="148" t="s">
        <v>138</v>
      </c>
      <c r="E370" s="156" t="s">
        <v>3</v>
      </c>
      <c r="F370" s="157" t="s">
        <v>141</v>
      </c>
      <c r="H370" s="158">
        <v>234.88499999999999</v>
      </c>
      <c r="I370" s="159"/>
      <c r="L370" s="155"/>
      <c r="M370" s="160"/>
      <c r="T370" s="161"/>
      <c r="AT370" s="156" t="s">
        <v>138</v>
      </c>
      <c r="AU370" s="156" t="s">
        <v>90</v>
      </c>
      <c r="AV370" s="13" t="s">
        <v>134</v>
      </c>
      <c r="AW370" s="13" t="s">
        <v>140</v>
      </c>
      <c r="AX370" s="13" t="s">
        <v>24</v>
      </c>
      <c r="AY370" s="156" t="s">
        <v>127</v>
      </c>
    </row>
    <row r="371" spans="2:65" s="1" customFormat="1" ht="33" customHeight="1">
      <c r="B371" s="129"/>
      <c r="C371" s="130" t="s">
        <v>573</v>
      </c>
      <c r="D371" s="130" t="s">
        <v>129</v>
      </c>
      <c r="E371" s="131" t="s">
        <v>574</v>
      </c>
      <c r="F371" s="132" t="s">
        <v>575</v>
      </c>
      <c r="G371" s="133" t="s">
        <v>232</v>
      </c>
      <c r="H371" s="134">
        <v>106</v>
      </c>
      <c r="I371" s="135"/>
      <c r="J371" s="136">
        <f>ROUND(I371*H371,2)</f>
        <v>0</v>
      </c>
      <c r="K371" s="132" t="s">
        <v>133</v>
      </c>
      <c r="L371" s="34"/>
      <c r="M371" s="137" t="s">
        <v>3</v>
      </c>
      <c r="N371" s="138" t="s">
        <v>52</v>
      </c>
      <c r="P371" s="139">
        <f>O371*H371</f>
        <v>0</v>
      </c>
      <c r="Q371" s="139">
        <v>6.0999999999999997E-4</v>
      </c>
      <c r="R371" s="139">
        <f>Q371*H371</f>
        <v>6.4659999999999995E-2</v>
      </c>
      <c r="S371" s="139">
        <v>0</v>
      </c>
      <c r="T371" s="140">
        <f>S371*H371</f>
        <v>0</v>
      </c>
      <c r="AR371" s="141" t="s">
        <v>134</v>
      </c>
      <c r="AT371" s="141" t="s">
        <v>129</v>
      </c>
      <c r="AU371" s="141" t="s">
        <v>90</v>
      </c>
      <c r="AY371" s="18" t="s">
        <v>127</v>
      </c>
      <c r="BE371" s="142">
        <f>IF(N371="základní",J371,0)</f>
        <v>0</v>
      </c>
      <c r="BF371" s="142">
        <f>IF(N371="snížená",J371,0)</f>
        <v>0</v>
      </c>
      <c r="BG371" s="142">
        <f>IF(N371="zákl. přenesená",J371,0)</f>
        <v>0</v>
      </c>
      <c r="BH371" s="142">
        <f>IF(N371="sníž. přenesená",J371,0)</f>
        <v>0</v>
      </c>
      <c r="BI371" s="142">
        <f>IF(N371="nulová",J371,0)</f>
        <v>0</v>
      </c>
      <c r="BJ371" s="18" t="s">
        <v>24</v>
      </c>
      <c r="BK371" s="142">
        <f>ROUND(I371*H371,2)</f>
        <v>0</v>
      </c>
      <c r="BL371" s="18" t="s">
        <v>134</v>
      </c>
      <c r="BM371" s="141" t="s">
        <v>576</v>
      </c>
    </row>
    <row r="372" spans="2:65" s="1" customFormat="1" ht="11.25">
      <c r="B372" s="34"/>
      <c r="D372" s="143" t="s">
        <v>136</v>
      </c>
      <c r="F372" s="144" t="s">
        <v>577</v>
      </c>
      <c r="I372" s="145"/>
      <c r="L372" s="34"/>
      <c r="M372" s="146"/>
      <c r="T372" s="55"/>
      <c r="AT372" s="18" t="s">
        <v>136</v>
      </c>
      <c r="AU372" s="18" t="s">
        <v>90</v>
      </c>
    </row>
    <row r="373" spans="2:65" s="12" customFormat="1" ht="11.25">
      <c r="B373" s="147"/>
      <c r="D373" s="148" t="s">
        <v>138</v>
      </c>
      <c r="E373" s="149" t="s">
        <v>3</v>
      </c>
      <c r="F373" s="150" t="s">
        <v>564</v>
      </c>
      <c r="H373" s="151">
        <v>106</v>
      </c>
      <c r="I373" s="152"/>
      <c r="L373" s="147"/>
      <c r="M373" s="153"/>
      <c r="T373" s="154"/>
      <c r="AT373" s="149" t="s">
        <v>138</v>
      </c>
      <c r="AU373" s="149" t="s">
        <v>90</v>
      </c>
      <c r="AV373" s="12" t="s">
        <v>90</v>
      </c>
      <c r="AW373" s="12" t="s">
        <v>140</v>
      </c>
      <c r="AX373" s="12" t="s">
        <v>81</v>
      </c>
      <c r="AY373" s="149" t="s">
        <v>127</v>
      </c>
    </row>
    <row r="374" spans="2:65" s="13" customFormat="1" ht="11.25">
      <c r="B374" s="155"/>
      <c r="D374" s="148" t="s">
        <v>138</v>
      </c>
      <c r="E374" s="156" t="s">
        <v>3</v>
      </c>
      <c r="F374" s="157" t="s">
        <v>141</v>
      </c>
      <c r="H374" s="158">
        <v>106</v>
      </c>
      <c r="I374" s="159"/>
      <c r="L374" s="155"/>
      <c r="M374" s="160"/>
      <c r="T374" s="161"/>
      <c r="AT374" s="156" t="s">
        <v>138</v>
      </c>
      <c r="AU374" s="156" t="s">
        <v>90</v>
      </c>
      <c r="AV374" s="13" t="s">
        <v>134</v>
      </c>
      <c r="AW374" s="13" t="s">
        <v>140</v>
      </c>
      <c r="AX374" s="13" t="s">
        <v>24</v>
      </c>
      <c r="AY374" s="156" t="s">
        <v>127</v>
      </c>
    </row>
    <row r="375" spans="2:65" s="1" customFormat="1" ht="16.5" customHeight="1">
      <c r="B375" s="129"/>
      <c r="C375" s="130" t="s">
        <v>578</v>
      </c>
      <c r="D375" s="130" t="s">
        <v>129</v>
      </c>
      <c r="E375" s="131" t="s">
        <v>579</v>
      </c>
      <c r="F375" s="132" t="s">
        <v>580</v>
      </c>
      <c r="G375" s="133" t="s">
        <v>232</v>
      </c>
      <c r="H375" s="134">
        <v>106</v>
      </c>
      <c r="I375" s="135"/>
      <c r="J375" s="136">
        <f>ROUND(I375*H375,2)</f>
        <v>0</v>
      </c>
      <c r="K375" s="132" t="s">
        <v>133</v>
      </c>
      <c r="L375" s="34"/>
      <c r="M375" s="137" t="s">
        <v>3</v>
      </c>
      <c r="N375" s="138" t="s">
        <v>52</v>
      </c>
      <c r="P375" s="139">
        <f>O375*H375</f>
        <v>0</v>
      </c>
      <c r="Q375" s="139">
        <v>0</v>
      </c>
      <c r="R375" s="139">
        <f>Q375*H375</f>
        <v>0</v>
      </c>
      <c r="S375" s="139">
        <v>0</v>
      </c>
      <c r="T375" s="140">
        <f>S375*H375</f>
        <v>0</v>
      </c>
      <c r="AR375" s="141" t="s">
        <v>134</v>
      </c>
      <c r="AT375" s="141" t="s">
        <v>129</v>
      </c>
      <c r="AU375" s="141" t="s">
        <v>90</v>
      </c>
      <c r="AY375" s="18" t="s">
        <v>127</v>
      </c>
      <c r="BE375" s="142">
        <f>IF(N375="základní",J375,0)</f>
        <v>0</v>
      </c>
      <c r="BF375" s="142">
        <f>IF(N375="snížená",J375,0)</f>
        <v>0</v>
      </c>
      <c r="BG375" s="142">
        <f>IF(N375="zákl. přenesená",J375,0)</f>
        <v>0</v>
      </c>
      <c r="BH375" s="142">
        <f>IF(N375="sníž. přenesená",J375,0)</f>
        <v>0</v>
      </c>
      <c r="BI375" s="142">
        <f>IF(N375="nulová",J375,0)</f>
        <v>0</v>
      </c>
      <c r="BJ375" s="18" t="s">
        <v>24</v>
      </c>
      <c r="BK375" s="142">
        <f>ROUND(I375*H375,2)</f>
        <v>0</v>
      </c>
      <c r="BL375" s="18" t="s">
        <v>134</v>
      </c>
      <c r="BM375" s="141" t="s">
        <v>581</v>
      </c>
    </row>
    <row r="376" spans="2:65" s="1" customFormat="1" ht="11.25">
      <c r="B376" s="34"/>
      <c r="D376" s="143" t="s">
        <v>136</v>
      </c>
      <c r="F376" s="144" t="s">
        <v>582</v>
      </c>
      <c r="I376" s="145"/>
      <c r="L376" s="34"/>
      <c r="M376" s="146"/>
      <c r="T376" s="55"/>
      <c r="AT376" s="18" t="s">
        <v>136</v>
      </c>
      <c r="AU376" s="18" t="s">
        <v>90</v>
      </c>
    </row>
    <row r="377" spans="2:65" s="12" customFormat="1" ht="11.25">
      <c r="B377" s="147"/>
      <c r="D377" s="148" t="s">
        <v>138</v>
      </c>
      <c r="E377" s="149" t="s">
        <v>3</v>
      </c>
      <c r="F377" s="150" t="s">
        <v>564</v>
      </c>
      <c r="H377" s="151">
        <v>106</v>
      </c>
      <c r="I377" s="152"/>
      <c r="L377" s="147"/>
      <c r="M377" s="153"/>
      <c r="T377" s="154"/>
      <c r="AT377" s="149" t="s">
        <v>138</v>
      </c>
      <c r="AU377" s="149" t="s">
        <v>90</v>
      </c>
      <c r="AV377" s="12" t="s">
        <v>90</v>
      </c>
      <c r="AW377" s="12" t="s">
        <v>140</v>
      </c>
      <c r="AX377" s="12" t="s">
        <v>81</v>
      </c>
      <c r="AY377" s="149" t="s">
        <v>127</v>
      </c>
    </row>
    <row r="378" spans="2:65" s="13" customFormat="1" ht="11.25">
      <c r="B378" s="155"/>
      <c r="D378" s="148" t="s">
        <v>138</v>
      </c>
      <c r="E378" s="156" t="s">
        <v>3</v>
      </c>
      <c r="F378" s="157" t="s">
        <v>141</v>
      </c>
      <c r="H378" s="158">
        <v>106</v>
      </c>
      <c r="I378" s="159"/>
      <c r="L378" s="155"/>
      <c r="M378" s="160"/>
      <c r="T378" s="161"/>
      <c r="AT378" s="156" t="s">
        <v>138</v>
      </c>
      <c r="AU378" s="156" t="s">
        <v>90</v>
      </c>
      <c r="AV378" s="13" t="s">
        <v>134</v>
      </c>
      <c r="AW378" s="13" t="s">
        <v>140</v>
      </c>
      <c r="AX378" s="13" t="s">
        <v>24</v>
      </c>
      <c r="AY378" s="156" t="s">
        <v>127</v>
      </c>
    </row>
    <row r="379" spans="2:65" s="1" customFormat="1" ht="16.5" customHeight="1">
      <c r="B379" s="129"/>
      <c r="C379" s="130" t="s">
        <v>583</v>
      </c>
      <c r="D379" s="130" t="s">
        <v>129</v>
      </c>
      <c r="E379" s="131" t="s">
        <v>584</v>
      </c>
      <c r="F379" s="132" t="s">
        <v>585</v>
      </c>
      <c r="G379" s="133" t="s">
        <v>232</v>
      </c>
      <c r="H379" s="134">
        <v>53</v>
      </c>
      <c r="I379" s="135"/>
      <c r="J379" s="136">
        <f>ROUND(I379*H379,2)</f>
        <v>0</v>
      </c>
      <c r="K379" s="132" t="s">
        <v>133</v>
      </c>
      <c r="L379" s="34"/>
      <c r="M379" s="137" t="s">
        <v>3</v>
      </c>
      <c r="N379" s="138" t="s">
        <v>52</v>
      </c>
      <c r="P379" s="139">
        <f>O379*H379</f>
        <v>0</v>
      </c>
      <c r="Q379" s="139">
        <v>0</v>
      </c>
      <c r="R379" s="139">
        <f>Q379*H379</f>
        <v>0</v>
      </c>
      <c r="S379" s="139">
        <v>0</v>
      </c>
      <c r="T379" s="140">
        <f>S379*H379</f>
        <v>0</v>
      </c>
      <c r="AR379" s="141" t="s">
        <v>134</v>
      </c>
      <c r="AT379" s="141" t="s">
        <v>129</v>
      </c>
      <c r="AU379" s="141" t="s">
        <v>90</v>
      </c>
      <c r="AY379" s="18" t="s">
        <v>127</v>
      </c>
      <c r="BE379" s="142">
        <f>IF(N379="základní",J379,0)</f>
        <v>0</v>
      </c>
      <c r="BF379" s="142">
        <f>IF(N379="snížená",J379,0)</f>
        <v>0</v>
      </c>
      <c r="BG379" s="142">
        <f>IF(N379="zákl. přenesená",J379,0)</f>
        <v>0</v>
      </c>
      <c r="BH379" s="142">
        <f>IF(N379="sníž. přenesená",J379,0)</f>
        <v>0</v>
      </c>
      <c r="BI379" s="142">
        <f>IF(N379="nulová",J379,0)</f>
        <v>0</v>
      </c>
      <c r="BJ379" s="18" t="s">
        <v>24</v>
      </c>
      <c r="BK379" s="142">
        <f>ROUND(I379*H379,2)</f>
        <v>0</v>
      </c>
      <c r="BL379" s="18" t="s">
        <v>134</v>
      </c>
      <c r="BM379" s="141" t="s">
        <v>586</v>
      </c>
    </row>
    <row r="380" spans="2:65" s="1" customFormat="1" ht="11.25">
      <c r="B380" s="34"/>
      <c r="D380" s="143" t="s">
        <v>136</v>
      </c>
      <c r="F380" s="144" t="s">
        <v>587</v>
      </c>
      <c r="I380" s="145"/>
      <c r="L380" s="34"/>
      <c r="M380" s="146"/>
      <c r="T380" s="55"/>
      <c r="AT380" s="18" t="s">
        <v>136</v>
      </c>
      <c r="AU380" s="18" t="s">
        <v>90</v>
      </c>
    </row>
    <row r="381" spans="2:65" s="12" customFormat="1" ht="11.25">
      <c r="B381" s="147"/>
      <c r="D381" s="148" t="s">
        <v>138</v>
      </c>
      <c r="E381" s="149" t="s">
        <v>3</v>
      </c>
      <c r="F381" s="150" t="s">
        <v>588</v>
      </c>
      <c r="H381" s="151">
        <v>53</v>
      </c>
      <c r="I381" s="152"/>
      <c r="L381" s="147"/>
      <c r="M381" s="153"/>
      <c r="T381" s="154"/>
      <c r="AT381" s="149" t="s">
        <v>138</v>
      </c>
      <c r="AU381" s="149" t="s">
        <v>90</v>
      </c>
      <c r="AV381" s="12" t="s">
        <v>90</v>
      </c>
      <c r="AW381" s="12" t="s">
        <v>140</v>
      </c>
      <c r="AX381" s="12" t="s">
        <v>81</v>
      </c>
      <c r="AY381" s="149" t="s">
        <v>127</v>
      </c>
    </row>
    <row r="382" spans="2:65" s="13" customFormat="1" ht="11.25">
      <c r="B382" s="155"/>
      <c r="D382" s="148" t="s">
        <v>138</v>
      </c>
      <c r="E382" s="156" t="s">
        <v>3</v>
      </c>
      <c r="F382" s="157" t="s">
        <v>141</v>
      </c>
      <c r="H382" s="158">
        <v>53</v>
      </c>
      <c r="I382" s="159"/>
      <c r="L382" s="155"/>
      <c r="M382" s="160"/>
      <c r="T382" s="161"/>
      <c r="AT382" s="156" t="s">
        <v>138</v>
      </c>
      <c r="AU382" s="156" t="s">
        <v>90</v>
      </c>
      <c r="AV382" s="13" t="s">
        <v>134</v>
      </c>
      <c r="AW382" s="13" t="s">
        <v>140</v>
      </c>
      <c r="AX382" s="13" t="s">
        <v>24</v>
      </c>
      <c r="AY382" s="156" t="s">
        <v>127</v>
      </c>
    </row>
    <row r="383" spans="2:65" s="1" customFormat="1" ht="33" customHeight="1">
      <c r="B383" s="129"/>
      <c r="C383" s="130" t="s">
        <v>589</v>
      </c>
      <c r="D383" s="130" t="s">
        <v>129</v>
      </c>
      <c r="E383" s="131" t="s">
        <v>590</v>
      </c>
      <c r="F383" s="132" t="s">
        <v>591</v>
      </c>
      <c r="G383" s="133" t="s">
        <v>144</v>
      </c>
      <c r="H383" s="134">
        <v>1</v>
      </c>
      <c r="I383" s="135"/>
      <c r="J383" s="136">
        <f>ROUND(I383*H383,2)</f>
        <v>0</v>
      </c>
      <c r="K383" s="132" t="s">
        <v>133</v>
      </c>
      <c r="L383" s="34"/>
      <c r="M383" s="137" t="s">
        <v>3</v>
      </c>
      <c r="N383" s="138" t="s">
        <v>52</v>
      </c>
      <c r="P383" s="139">
        <f>O383*H383</f>
        <v>0</v>
      </c>
      <c r="Q383" s="139">
        <v>0</v>
      </c>
      <c r="R383" s="139">
        <f>Q383*H383</f>
        <v>0</v>
      </c>
      <c r="S383" s="139">
        <v>8.2000000000000003E-2</v>
      </c>
      <c r="T383" s="140">
        <f>S383*H383</f>
        <v>8.2000000000000003E-2</v>
      </c>
      <c r="AR383" s="141" t="s">
        <v>134</v>
      </c>
      <c r="AT383" s="141" t="s">
        <v>129</v>
      </c>
      <c r="AU383" s="141" t="s">
        <v>90</v>
      </c>
      <c r="AY383" s="18" t="s">
        <v>127</v>
      </c>
      <c r="BE383" s="142">
        <f>IF(N383="základní",J383,0)</f>
        <v>0</v>
      </c>
      <c r="BF383" s="142">
        <f>IF(N383="snížená",J383,0)</f>
        <v>0</v>
      </c>
      <c r="BG383" s="142">
        <f>IF(N383="zákl. přenesená",J383,0)</f>
        <v>0</v>
      </c>
      <c r="BH383" s="142">
        <f>IF(N383="sníž. přenesená",J383,0)</f>
        <v>0</v>
      </c>
      <c r="BI383" s="142">
        <f>IF(N383="nulová",J383,0)</f>
        <v>0</v>
      </c>
      <c r="BJ383" s="18" t="s">
        <v>24</v>
      </c>
      <c r="BK383" s="142">
        <f>ROUND(I383*H383,2)</f>
        <v>0</v>
      </c>
      <c r="BL383" s="18" t="s">
        <v>134</v>
      </c>
      <c r="BM383" s="141" t="s">
        <v>592</v>
      </c>
    </row>
    <row r="384" spans="2:65" s="1" customFormat="1" ht="11.25">
      <c r="B384" s="34"/>
      <c r="D384" s="143" t="s">
        <v>136</v>
      </c>
      <c r="F384" s="144" t="s">
        <v>593</v>
      </c>
      <c r="I384" s="145"/>
      <c r="L384" s="34"/>
      <c r="M384" s="146"/>
      <c r="T384" s="55"/>
      <c r="AT384" s="18" t="s">
        <v>136</v>
      </c>
      <c r="AU384" s="18" t="s">
        <v>90</v>
      </c>
    </row>
    <row r="385" spans="2:65" s="14" customFormat="1" ht="22.5">
      <c r="B385" s="162"/>
      <c r="D385" s="148" t="s">
        <v>138</v>
      </c>
      <c r="E385" s="163" t="s">
        <v>3</v>
      </c>
      <c r="F385" s="164" t="s">
        <v>594</v>
      </c>
      <c r="H385" s="163" t="s">
        <v>3</v>
      </c>
      <c r="I385" s="165"/>
      <c r="L385" s="162"/>
      <c r="M385" s="166"/>
      <c r="T385" s="167"/>
      <c r="AT385" s="163" t="s">
        <v>138</v>
      </c>
      <c r="AU385" s="163" t="s">
        <v>90</v>
      </c>
      <c r="AV385" s="14" t="s">
        <v>24</v>
      </c>
      <c r="AW385" s="14" t="s">
        <v>140</v>
      </c>
      <c r="AX385" s="14" t="s">
        <v>81</v>
      </c>
      <c r="AY385" s="163" t="s">
        <v>127</v>
      </c>
    </row>
    <row r="386" spans="2:65" s="12" customFormat="1" ht="11.25">
      <c r="B386" s="147"/>
      <c r="D386" s="148" t="s">
        <v>138</v>
      </c>
      <c r="E386" s="149" t="s">
        <v>3</v>
      </c>
      <c r="F386" s="150" t="s">
        <v>595</v>
      </c>
      <c r="H386" s="151">
        <v>1</v>
      </c>
      <c r="I386" s="152"/>
      <c r="L386" s="147"/>
      <c r="M386" s="153"/>
      <c r="T386" s="154"/>
      <c r="AT386" s="149" t="s">
        <v>138</v>
      </c>
      <c r="AU386" s="149" t="s">
        <v>90</v>
      </c>
      <c r="AV386" s="12" t="s">
        <v>90</v>
      </c>
      <c r="AW386" s="12" t="s">
        <v>140</v>
      </c>
      <c r="AX386" s="12" t="s">
        <v>81</v>
      </c>
      <c r="AY386" s="149" t="s">
        <v>127</v>
      </c>
    </row>
    <row r="387" spans="2:65" s="13" customFormat="1" ht="11.25">
      <c r="B387" s="155"/>
      <c r="D387" s="148" t="s">
        <v>138</v>
      </c>
      <c r="E387" s="156" t="s">
        <v>3</v>
      </c>
      <c r="F387" s="157" t="s">
        <v>141</v>
      </c>
      <c r="H387" s="158">
        <v>1</v>
      </c>
      <c r="I387" s="159"/>
      <c r="L387" s="155"/>
      <c r="M387" s="160"/>
      <c r="T387" s="161"/>
      <c r="AT387" s="156" t="s">
        <v>138</v>
      </c>
      <c r="AU387" s="156" t="s">
        <v>90</v>
      </c>
      <c r="AV387" s="13" t="s">
        <v>134</v>
      </c>
      <c r="AW387" s="13" t="s">
        <v>140</v>
      </c>
      <c r="AX387" s="13" t="s">
        <v>24</v>
      </c>
      <c r="AY387" s="156" t="s">
        <v>127</v>
      </c>
    </row>
    <row r="388" spans="2:65" s="11" customFormat="1" ht="22.9" customHeight="1">
      <c r="B388" s="117"/>
      <c r="D388" s="118" t="s">
        <v>80</v>
      </c>
      <c r="E388" s="127" t="s">
        <v>596</v>
      </c>
      <c r="F388" s="127" t="s">
        <v>597</v>
      </c>
      <c r="I388" s="120"/>
      <c r="J388" s="128">
        <f>BK388</f>
        <v>0</v>
      </c>
      <c r="L388" s="117"/>
      <c r="M388" s="122"/>
      <c r="P388" s="123">
        <f>SUM(P389:P425)</f>
        <v>0</v>
      </c>
      <c r="R388" s="123">
        <f>SUM(R389:R425)</f>
        <v>0</v>
      </c>
      <c r="T388" s="124">
        <f>SUM(T389:T425)</f>
        <v>0</v>
      </c>
      <c r="AR388" s="118" t="s">
        <v>24</v>
      </c>
      <c r="AT388" s="125" t="s">
        <v>80</v>
      </c>
      <c r="AU388" s="125" t="s">
        <v>24</v>
      </c>
      <c r="AY388" s="118" t="s">
        <v>127</v>
      </c>
      <c r="BK388" s="126">
        <f>SUM(BK389:BK425)</f>
        <v>0</v>
      </c>
    </row>
    <row r="389" spans="2:65" s="1" customFormat="1" ht="24.2" customHeight="1">
      <c r="B389" s="129"/>
      <c r="C389" s="130" t="s">
        <v>598</v>
      </c>
      <c r="D389" s="130" t="s">
        <v>129</v>
      </c>
      <c r="E389" s="131" t="s">
        <v>599</v>
      </c>
      <c r="F389" s="132" t="s">
        <v>600</v>
      </c>
      <c r="G389" s="133" t="s">
        <v>300</v>
      </c>
      <c r="H389" s="134">
        <v>21.852</v>
      </c>
      <c r="I389" s="135"/>
      <c r="J389" s="136">
        <f>ROUND(I389*H389,2)</f>
        <v>0</v>
      </c>
      <c r="K389" s="132" t="s">
        <v>133</v>
      </c>
      <c r="L389" s="34"/>
      <c r="M389" s="137" t="s">
        <v>3</v>
      </c>
      <c r="N389" s="138" t="s">
        <v>52</v>
      </c>
      <c r="P389" s="139">
        <f>O389*H389</f>
        <v>0</v>
      </c>
      <c r="Q389" s="139">
        <v>0</v>
      </c>
      <c r="R389" s="139">
        <f>Q389*H389</f>
        <v>0</v>
      </c>
      <c r="S389" s="139">
        <v>0</v>
      </c>
      <c r="T389" s="140">
        <f>S389*H389</f>
        <v>0</v>
      </c>
      <c r="AR389" s="141" t="s">
        <v>134</v>
      </c>
      <c r="AT389" s="141" t="s">
        <v>129</v>
      </c>
      <c r="AU389" s="141" t="s">
        <v>90</v>
      </c>
      <c r="AY389" s="18" t="s">
        <v>127</v>
      </c>
      <c r="BE389" s="142">
        <f>IF(N389="základní",J389,0)</f>
        <v>0</v>
      </c>
      <c r="BF389" s="142">
        <f>IF(N389="snížená",J389,0)</f>
        <v>0</v>
      </c>
      <c r="BG389" s="142">
        <f>IF(N389="zákl. přenesená",J389,0)</f>
        <v>0</v>
      </c>
      <c r="BH389" s="142">
        <f>IF(N389="sníž. přenesená",J389,0)</f>
        <v>0</v>
      </c>
      <c r="BI389" s="142">
        <f>IF(N389="nulová",J389,0)</f>
        <v>0</v>
      </c>
      <c r="BJ389" s="18" t="s">
        <v>24</v>
      </c>
      <c r="BK389" s="142">
        <f>ROUND(I389*H389,2)</f>
        <v>0</v>
      </c>
      <c r="BL389" s="18" t="s">
        <v>134</v>
      </c>
      <c r="BM389" s="141" t="s">
        <v>601</v>
      </c>
    </row>
    <row r="390" spans="2:65" s="1" customFormat="1" ht="11.25">
      <c r="B390" s="34"/>
      <c r="D390" s="143" t="s">
        <v>136</v>
      </c>
      <c r="F390" s="144" t="s">
        <v>602</v>
      </c>
      <c r="I390" s="145"/>
      <c r="L390" s="34"/>
      <c r="M390" s="146"/>
      <c r="T390" s="55"/>
      <c r="AT390" s="18" t="s">
        <v>136</v>
      </c>
      <c r="AU390" s="18" t="s">
        <v>90</v>
      </c>
    </row>
    <row r="391" spans="2:65" s="14" customFormat="1" ht="11.25">
      <c r="B391" s="162"/>
      <c r="D391" s="148" t="s">
        <v>138</v>
      </c>
      <c r="E391" s="163" t="s">
        <v>3</v>
      </c>
      <c r="F391" s="164" t="s">
        <v>603</v>
      </c>
      <c r="H391" s="163" t="s">
        <v>3</v>
      </c>
      <c r="I391" s="165"/>
      <c r="L391" s="162"/>
      <c r="M391" s="166"/>
      <c r="T391" s="167"/>
      <c r="AT391" s="163" t="s">
        <v>138</v>
      </c>
      <c r="AU391" s="163" t="s">
        <v>90</v>
      </c>
      <c r="AV391" s="14" t="s">
        <v>24</v>
      </c>
      <c r="AW391" s="14" t="s">
        <v>140</v>
      </c>
      <c r="AX391" s="14" t="s">
        <v>81</v>
      </c>
      <c r="AY391" s="163" t="s">
        <v>127</v>
      </c>
    </row>
    <row r="392" spans="2:65" s="12" customFormat="1" ht="11.25">
      <c r="B392" s="147"/>
      <c r="D392" s="148" t="s">
        <v>138</v>
      </c>
      <c r="E392" s="149" t="s">
        <v>3</v>
      </c>
      <c r="F392" s="150" t="s">
        <v>604</v>
      </c>
      <c r="H392" s="151">
        <v>12.18</v>
      </c>
      <c r="I392" s="152"/>
      <c r="L392" s="147"/>
      <c r="M392" s="153"/>
      <c r="T392" s="154"/>
      <c r="AT392" s="149" t="s">
        <v>138</v>
      </c>
      <c r="AU392" s="149" t="s">
        <v>90</v>
      </c>
      <c r="AV392" s="12" t="s">
        <v>90</v>
      </c>
      <c r="AW392" s="12" t="s">
        <v>140</v>
      </c>
      <c r="AX392" s="12" t="s">
        <v>81</v>
      </c>
      <c r="AY392" s="149" t="s">
        <v>127</v>
      </c>
    </row>
    <row r="393" spans="2:65" s="12" customFormat="1" ht="11.25">
      <c r="B393" s="147"/>
      <c r="D393" s="148" t="s">
        <v>138</v>
      </c>
      <c r="E393" s="149" t="s">
        <v>3</v>
      </c>
      <c r="F393" s="150" t="s">
        <v>605</v>
      </c>
      <c r="H393" s="151">
        <v>9.6720000000000006</v>
      </c>
      <c r="I393" s="152"/>
      <c r="L393" s="147"/>
      <c r="M393" s="153"/>
      <c r="T393" s="154"/>
      <c r="AT393" s="149" t="s">
        <v>138</v>
      </c>
      <c r="AU393" s="149" t="s">
        <v>90</v>
      </c>
      <c r="AV393" s="12" t="s">
        <v>90</v>
      </c>
      <c r="AW393" s="12" t="s">
        <v>140</v>
      </c>
      <c r="AX393" s="12" t="s">
        <v>81</v>
      </c>
      <c r="AY393" s="149" t="s">
        <v>127</v>
      </c>
    </row>
    <row r="394" spans="2:65" s="13" customFormat="1" ht="11.25">
      <c r="B394" s="155"/>
      <c r="D394" s="148" t="s">
        <v>138</v>
      </c>
      <c r="E394" s="156" t="s">
        <v>3</v>
      </c>
      <c r="F394" s="157" t="s">
        <v>141</v>
      </c>
      <c r="H394" s="158">
        <v>21.852</v>
      </c>
      <c r="I394" s="159"/>
      <c r="L394" s="155"/>
      <c r="M394" s="160"/>
      <c r="T394" s="161"/>
      <c r="AT394" s="156" t="s">
        <v>138</v>
      </c>
      <c r="AU394" s="156" t="s">
        <v>90</v>
      </c>
      <c r="AV394" s="13" t="s">
        <v>134</v>
      </c>
      <c r="AW394" s="13" t="s">
        <v>140</v>
      </c>
      <c r="AX394" s="13" t="s">
        <v>24</v>
      </c>
      <c r="AY394" s="156" t="s">
        <v>127</v>
      </c>
    </row>
    <row r="395" spans="2:65" s="1" customFormat="1" ht="24.2" customHeight="1">
      <c r="B395" s="129"/>
      <c r="C395" s="130" t="s">
        <v>606</v>
      </c>
      <c r="D395" s="130" t="s">
        <v>129</v>
      </c>
      <c r="E395" s="131" t="s">
        <v>607</v>
      </c>
      <c r="F395" s="132" t="s">
        <v>608</v>
      </c>
      <c r="G395" s="133" t="s">
        <v>300</v>
      </c>
      <c r="H395" s="134">
        <v>742.96799999999996</v>
      </c>
      <c r="I395" s="135"/>
      <c r="J395" s="136">
        <f>ROUND(I395*H395,2)</f>
        <v>0</v>
      </c>
      <c r="K395" s="132" t="s">
        <v>133</v>
      </c>
      <c r="L395" s="34"/>
      <c r="M395" s="137" t="s">
        <v>3</v>
      </c>
      <c r="N395" s="138" t="s">
        <v>52</v>
      </c>
      <c r="P395" s="139">
        <f>O395*H395</f>
        <v>0</v>
      </c>
      <c r="Q395" s="139">
        <v>0</v>
      </c>
      <c r="R395" s="139">
        <f>Q395*H395</f>
        <v>0</v>
      </c>
      <c r="S395" s="139">
        <v>0</v>
      </c>
      <c r="T395" s="140">
        <f>S395*H395</f>
        <v>0</v>
      </c>
      <c r="AR395" s="141" t="s">
        <v>134</v>
      </c>
      <c r="AT395" s="141" t="s">
        <v>129</v>
      </c>
      <c r="AU395" s="141" t="s">
        <v>90</v>
      </c>
      <c r="AY395" s="18" t="s">
        <v>127</v>
      </c>
      <c r="BE395" s="142">
        <f>IF(N395="základní",J395,0)</f>
        <v>0</v>
      </c>
      <c r="BF395" s="142">
        <f>IF(N395="snížená",J395,0)</f>
        <v>0</v>
      </c>
      <c r="BG395" s="142">
        <f>IF(N395="zákl. přenesená",J395,0)</f>
        <v>0</v>
      </c>
      <c r="BH395" s="142">
        <f>IF(N395="sníž. přenesená",J395,0)</f>
        <v>0</v>
      </c>
      <c r="BI395" s="142">
        <f>IF(N395="nulová",J395,0)</f>
        <v>0</v>
      </c>
      <c r="BJ395" s="18" t="s">
        <v>24</v>
      </c>
      <c r="BK395" s="142">
        <f>ROUND(I395*H395,2)</f>
        <v>0</v>
      </c>
      <c r="BL395" s="18" t="s">
        <v>134</v>
      </c>
      <c r="BM395" s="141" t="s">
        <v>609</v>
      </c>
    </row>
    <row r="396" spans="2:65" s="1" customFormat="1" ht="11.25">
      <c r="B396" s="34"/>
      <c r="D396" s="143" t="s">
        <v>136</v>
      </c>
      <c r="F396" s="144" t="s">
        <v>610</v>
      </c>
      <c r="I396" s="145"/>
      <c r="L396" s="34"/>
      <c r="M396" s="146"/>
      <c r="T396" s="55"/>
      <c r="AT396" s="18" t="s">
        <v>136</v>
      </c>
      <c r="AU396" s="18" t="s">
        <v>90</v>
      </c>
    </row>
    <row r="397" spans="2:65" s="14" customFormat="1" ht="11.25">
      <c r="B397" s="162"/>
      <c r="D397" s="148" t="s">
        <v>138</v>
      </c>
      <c r="E397" s="163" t="s">
        <v>3</v>
      </c>
      <c r="F397" s="164" t="s">
        <v>603</v>
      </c>
      <c r="H397" s="163" t="s">
        <v>3</v>
      </c>
      <c r="I397" s="165"/>
      <c r="L397" s="162"/>
      <c r="M397" s="166"/>
      <c r="T397" s="167"/>
      <c r="AT397" s="163" t="s">
        <v>138</v>
      </c>
      <c r="AU397" s="163" t="s">
        <v>90</v>
      </c>
      <c r="AV397" s="14" t="s">
        <v>24</v>
      </c>
      <c r="AW397" s="14" t="s">
        <v>140</v>
      </c>
      <c r="AX397" s="14" t="s">
        <v>81</v>
      </c>
      <c r="AY397" s="163" t="s">
        <v>127</v>
      </c>
    </row>
    <row r="398" spans="2:65" s="12" customFormat="1" ht="11.25">
      <c r="B398" s="147"/>
      <c r="D398" s="148" t="s">
        <v>138</v>
      </c>
      <c r="E398" s="149" t="s">
        <v>3</v>
      </c>
      <c r="F398" s="150" t="s">
        <v>611</v>
      </c>
      <c r="H398" s="151">
        <v>414.12</v>
      </c>
      <c r="I398" s="152"/>
      <c r="L398" s="147"/>
      <c r="M398" s="153"/>
      <c r="T398" s="154"/>
      <c r="AT398" s="149" t="s">
        <v>138</v>
      </c>
      <c r="AU398" s="149" t="s">
        <v>90</v>
      </c>
      <c r="AV398" s="12" t="s">
        <v>90</v>
      </c>
      <c r="AW398" s="12" t="s">
        <v>140</v>
      </c>
      <c r="AX398" s="12" t="s">
        <v>81</v>
      </c>
      <c r="AY398" s="149" t="s">
        <v>127</v>
      </c>
    </row>
    <row r="399" spans="2:65" s="12" customFormat="1" ht="11.25">
      <c r="B399" s="147"/>
      <c r="D399" s="148" t="s">
        <v>138</v>
      </c>
      <c r="E399" s="149" t="s">
        <v>3</v>
      </c>
      <c r="F399" s="150" t="s">
        <v>612</v>
      </c>
      <c r="H399" s="151">
        <v>328.84800000000001</v>
      </c>
      <c r="I399" s="152"/>
      <c r="L399" s="147"/>
      <c r="M399" s="153"/>
      <c r="T399" s="154"/>
      <c r="AT399" s="149" t="s">
        <v>138</v>
      </c>
      <c r="AU399" s="149" t="s">
        <v>90</v>
      </c>
      <c r="AV399" s="12" t="s">
        <v>90</v>
      </c>
      <c r="AW399" s="12" t="s">
        <v>140</v>
      </c>
      <c r="AX399" s="12" t="s">
        <v>81</v>
      </c>
      <c r="AY399" s="149" t="s">
        <v>127</v>
      </c>
    </row>
    <row r="400" spans="2:65" s="13" customFormat="1" ht="11.25">
      <c r="B400" s="155"/>
      <c r="D400" s="148" t="s">
        <v>138</v>
      </c>
      <c r="E400" s="156" t="s">
        <v>3</v>
      </c>
      <c r="F400" s="157" t="s">
        <v>141</v>
      </c>
      <c r="H400" s="158">
        <v>742.96800000000007</v>
      </c>
      <c r="I400" s="159"/>
      <c r="L400" s="155"/>
      <c r="M400" s="160"/>
      <c r="T400" s="161"/>
      <c r="AT400" s="156" t="s">
        <v>138</v>
      </c>
      <c r="AU400" s="156" t="s">
        <v>90</v>
      </c>
      <c r="AV400" s="13" t="s">
        <v>134</v>
      </c>
      <c r="AW400" s="13" t="s">
        <v>140</v>
      </c>
      <c r="AX400" s="13" t="s">
        <v>24</v>
      </c>
      <c r="AY400" s="156" t="s">
        <v>127</v>
      </c>
    </row>
    <row r="401" spans="2:65" s="1" customFormat="1" ht="24.2" customHeight="1">
      <c r="B401" s="129"/>
      <c r="C401" s="130" t="s">
        <v>613</v>
      </c>
      <c r="D401" s="130" t="s">
        <v>129</v>
      </c>
      <c r="E401" s="131" t="s">
        <v>614</v>
      </c>
      <c r="F401" s="132" t="s">
        <v>615</v>
      </c>
      <c r="G401" s="133" t="s">
        <v>300</v>
      </c>
      <c r="H401" s="134">
        <v>18.024999999999999</v>
      </c>
      <c r="I401" s="135"/>
      <c r="J401" s="136">
        <f>ROUND(I401*H401,2)</f>
        <v>0</v>
      </c>
      <c r="K401" s="132" t="s">
        <v>133</v>
      </c>
      <c r="L401" s="34"/>
      <c r="M401" s="137" t="s">
        <v>3</v>
      </c>
      <c r="N401" s="138" t="s">
        <v>52</v>
      </c>
      <c r="P401" s="139">
        <f>O401*H401</f>
        <v>0</v>
      </c>
      <c r="Q401" s="139">
        <v>0</v>
      </c>
      <c r="R401" s="139">
        <f>Q401*H401</f>
        <v>0</v>
      </c>
      <c r="S401" s="139">
        <v>0</v>
      </c>
      <c r="T401" s="140">
        <f>S401*H401</f>
        <v>0</v>
      </c>
      <c r="AR401" s="141" t="s">
        <v>134</v>
      </c>
      <c r="AT401" s="141" t="s">
        <v>129</v>
      </c>
      <c r="AU401" s="141" t="s">
        <v>90</v>
      </c>
      <c r="AY401" s="18" t="s">
        <v>127</v>
      </c>
      <c r="BE401" s="142">
        <f>IF(N401="základní",J401,0)</f>
        <v>0</v>
      </c>
      <c r="BF401" s="142">
        <f>IF(N401="snížená",J401,0)</f>
        <v>0</v>
      </c>
      <c r="BG401" s="142">
        <f>IF(N401="zákl. přenesená",J401,0)</f>
        <v>0</v>
      </c>
      <c r="BH401" s="142">
        <f>IF(N401="sníž. přenesená",J401,0)</f>
        <v>0</v>
      </c>
      <c r="BI401" s="142">
        <f>IF(N401="nulová",J401,0)</f>
        <v>0</v>
      </c>
      <c r="BJ401" s="18" t="s">
        <v>24</v>
      </c>
      <c r="BK401" s="142">
        <f>ROUND(I401*H401,2)</f>
        <v>0</v>
      </c>
      <c r="BL401" s="18" t="s">
        <v>134</v>
      </c>
      <c r="BM401" s="141" t="s">
        <v>616</v>
      </c>
    </row>
    <row r="402" spans="2:65" s="1" customFormat="1" ht="11.25">
      <c r="B402" s="34"/>
      <c r="D402" s="143" t="s">
        <v>136</v>
      </c>
      <c r="F402" s="144" t="s">
        <v>617</v>
      </c>
      <c r="I402" s="145"/>
      <c r="L402" s="34"/>
      <c r="M402" s="146"/>
      <c r="T402" s="55"/>
      <c r="AT402" s="18" t="s">
        <v>136</v>
      </c>
      <c r="AU402" s="18" t="s">
        <v>90</v>
      </c>
    </row>
    <row r="403" spans="2:65" s="14" customFormat="1" ht="11.25">
      <c r="B403" s="162"/>
      <c r="D403" s="148" t="s">
        <v>138</v>
      </c>
      <c r="E403" s="163" t="s">
        <v>3</v>
      </c>
      <c r="F403" s="164" t="s">
        <v>603</v>
      </c>
      <c r="H403" s="163" t="s">
        <v>3</v>
      </c>
      <c r="I403" s="165"/>
      <c r="L403" s="162"/>
      <c r="M403" s="166"/>
      <c r="T403" s="167"/>
      <c r="AT403" s="163" t="s">
        <v>138</v>
      </c>
      <c r="AU403" s="163" t="s">
        <v>90</v>
      </c>
      <c r="AV403" s="14" t="s">
        <v>24</v>
      </c>
      <c r="AW403" s="14" t="s">
        <v>140</v>
      </c>
      <c r="AX403" s="14" t="s">
        <v>81</v>
      </c>
      <c r="AY403" s="163" t="s">
        <v>127</v>
      </c>
    </row>
    <row r="404" spans="2:65" s="12" customFormat="1" ht="11.25">
      <c r="B404" s="147"/>
      <c r="D404" s="148" t="s">
        <v>138</v>
      </c>
      <c r="E404" s="149" t="s">
        <v>3</v>
      </c>
      <c r="F404" s="150" t="s">
        <v>618</v>
      </c>
      <c r="H404" s="151">
        <v>10.92</v>
      </c>
      <c r="I404" s="152"/>
      <c r="L404" s="147"/>
      <c r="M404" s="153"/>
      <c r="T404" s="154"/>
      <c r="AT404" s="149" t="s">
        <v>138</v>
      </c>
      <c r="AU404" s="149" t="s">
        <v>90</v>
      </c>
      <c r="AV404" s="12" t="s">
        <v>90</v>
      </c>
      <c r="AW404" s="12" t="s">
        <v>140</v>
      </c>
      <c r="AX404" s="12" t="s">
        <v>81</v>
      </c>
      <c r="AY404" s="149" t="s">
        <v>127</v>
      </c>
    </row>
    <row r="405" spans="2:65" s="12" customFormat="1" ht="11.25">
      <c r="B405" s="147"/>
      <c r="D405" s="148" t="s">
        <v>138</v>
      </c>
      <c r="E405" s="149" t="s">
        <v>3</v>
      </c>
      <c r="F405" s="150" t="s">
        <v>619</v>
      </c>
      <c r="H405" s="151">
        <v>7.1050000000000004</v>
      </c>
      <c r="I405" s="152"/>
      <c r="L405" s="147"/>
      <c r="M405" s="153"/>
      <c r="T405" s="154"/>
      <c r="AT405" s="149" t="s">
        <v>138</v>
      </c>
      <c r="AU405" s="149" t="s">
        <v>90</v>
      </c>
      <c r="AV405" s="12" t="s">
        <v>90</v>
      </c>
      <c r="AW405" s="12" t="s">
        <v>140</v>
      </c>
      <c r="AX405" s="12" t="s">
        <v>81</v>
      </c>
      <c r="AY405" s="149" t="s">
        <v>127</v>
      </c>
    </row>
    <row r="406" spans="2:65" s="13" customFormat="1" ht="11.25">
      <c r="B406" s="155"/>
      <c r="D406" s="148" t="s">
        <v>138</v>
      </c>
      <c r="E406" s="156" t="s">
        <v>3</v>
      </c>
      <c r="F406" s="157" t="s">
        <v>141</v>
      </c>
      <c r="H406" s="158">
        <v>18.024999999999999</v>
      </c>
      <c r="I406" s="159"/>
      <c r="L406" s="155"/>
      <c r="M406" s="160"/>
      <c r="T406" s="161"/>
      <c r="AT406" s="156" t="s">
        <v>138</v>
      </c>
      <c r="AU406" s="156" t="s">
        <v>90</v>
      </c>
      <c r="AV406" s="13" t="s">
        <v>134</v>
      </c>
      <c r="AW406" s="13" t="s">
        <v>140</v>
      </c>
      <c r="AX406" s="13" t="s">
        <v>24</v>
      </c>
      <c r="AY406" s="156" t="s">
        <v>127</v>
      </c>
    </row>
    <row r="407" spans="2:65" s="1" customFormat="1" ht="24.2" customHeight="1">
      <c r="B407" s="129"/>
      <c r="C407" s="130" t="s">
        <v>620</v>
      </c>
      <c r="D407" s="130" t="s">
        <v>129</v>
      </c>
      <c r="E407" s="131" t="s">
        <v>621</v>
      </c>
      <c r="F407" s="132" t="s">
        <v>608</v>
      </c>
      <c r="G407" s="133" t="s">
        <v>300</v>
      </c>
      <c r="H407" s="134">
        <v>612.85</v>
      </c>
      <c r="I407" s="135"/>
      <c r="J407" s="136">
        <f>ROUND(I407*H407,2)</f>
        <v>0</v>
      </c>
      <c r="K407" s="132" t="s">
        <v>133</v>
      </c>
      <c r="L407" s="34"/>
      <c r="M407" s="137" t="s">
        <v>3</v>
      </c>
      <c r="N407" s="138" t="s">
        <v>52</v>
      </c>
      <c r="P407" s="139">
        <f>O407*H407</f>
        <v>0</v>
      </c>
      <c r="Q407" s="139">
        <v>0</v>
      </c>
      <c r="R407" s="139">
        <f>Q407*H407</f>
        <v>0</v>
      </c>
      <c r="S407" s="139">
        <v>0</v>
      </c>
      <c r="T407" s="140">
        <f>S407*H407</f>
        <v>0</v>
      </c>
      <c r="AR407" s="141" t="s">
        <v>134</v>
      </c>
      <c r="AT407" s="141" t="s">
        <v>129</v>
      </c>
      <c r="AU407" s="141" t="s">
        <v>90</v>
      </c>
      <c r="AY407" s="18" t="s">
        <v>127</v>
      </c>
      <c r="BE407" s="142">
        <f>IF(N407="základní",J407,0)</f>
        <v>0</v>
      </c>
      <c r="BF407" s="142">
        <f>IF(N407="snížená",J407,0)</f>
        <v>0</v>
      </c>
      <c r="BG407" s="142">
        <f>IF(N407="zákl. přenesená",J407,0)</f>
        <v>0</v>
      </c>
      <c r="BH407" s="142">
        <f>IF(N407="sníž. přenesená",J407,0)</f>
        <v>0</v>
      </c>
      <c r="BI407" s="142">
        <f>IF(N407="nulová",J407,0)</f>
        <v>0</v>
      </c>
      <c r="BJ407" s="18" t="s">
        <v>24</v>
      </c>
      <c r="BK407" s="142">
        <f>ROUND(I407*H407,2)</f>
        <v>0</v>
      </c>
      <c r="BL407" s="18" t="s">
        <v>134</v>
      </c>
      <c r="BM407" s="141" t="s">
        <v>622</v>
      </c>
    </row>
    <row r="408" spans="2:65" s="1" customFormat="1" ht="11.25">
      <c r="B408" s="34"/>
      <c r="D408" s="143" t="s">
        <v>136</v>
      </c>
      <c r="F408" s="144" t="s">
        <v>623</v>
      </c>
      <c r="I408" s="145"/>
      <c r="L408" s="34"/>
      <c r="M408" s="146"/>
      <c r="T408" s="55"/>
      <c r="AT408" s="18" t="s">
        <v>136</v>
      </c>
      <c r="AU408" s="18" t="s">
        <v>90</v>
      </c>
    </row>
    <row r="409" spans="2:65" s="14" customFormat="1" ht="11.25">
      <c r="B409" s="162"/>
      <c r="D409" s="148" t="s">
        <v>138</v>
      </c>
      <c r="E409" s="163" t="s">
        <v>3</v>
      </c>
      <c r="F409" s="164" t="s">
        <v>603</v>
      </c>
      <c r="H409" s="163" t="s">
        <v>3</v>
      </c>
      <c r="I409" s="165"/>
      <c r="L409" s="162"/>
      <c r="M409" s="166"/>
      <c r="T409" s="167"/>
      <c r="AT409" s="163" t="s">
        <v>138</v>
      </c>
      <c r="AU409" s="163" t="s">
        <v>90</v>
      </c>
      <c r="AV409" s="14" t="s">
        <v>24</v>
      </c>
      <c r="AW409" s="14" t="s">
        <v>140</v>
      </c>
      <c r="AX409" s="14" t="s">
        <v>81</v>
      </c>
      <c r="AY409" s="163" t="s">
        <v>127</v>
      </c>
    </row>
    <row r="410" spans="2:65" s="12" customFormat="1" ht="11.25">
      <c r="B410" s="147"/>
      <c r="D410" s="148" t="s">
        <v>138</v>
      </c>
      <c r="E410" s="149" t="s">
        <v>3</v>
      </c>
      <c r="F410" s="150" t="s">
        <v>624</v>
      </c>
      <c r="H410" s="151">
        <v>371.28</v>
      </c>
      <c r="I410" s="152"/>
      <c r="L410" s="147"/>
      <c r="M410" s="153"/>
      <c r="T410" s="154"/>
      <c r="AT410" s="149" t="s">
        <v>138</v>
      </c>
      <c r="AU410" s="149" t="s">
        <v>90</v>
      </c>
      <c r="AV410" s="12" t="s">
        <v>90</v>
      </c>
      <c r="AW410" s="12" t="s">
        <v>140</v>
      </c>
      <c r="AX410" s="12" t="s">
        <v>81</v>
      </c>
      <c r="AY410" s="149" t="s">
        <v>127</v>
      </c>
    </row>
    <row r="411" spans="2:65" s="12" customFormat="1" ht="11.25">
      <c r="B411" s="147"/>
      <c r="D411" s="148" t="s">
        <v>138</v>
      </c>
      <c r="E411" s="149" t="s">
        <v>3</v>
      </c>
      <c r="F411" s="150" t="s">
        <v>625</v>
      </c>
      <c r="H411" s="151">
        <v>241.57000000000002</v>
      </c>
      <c r="I411" s="152"/>
      <c r="L411" s="147"/>
      <c r="M411" s="153"/>
      <c r="T411" s="154"/>
      <c r="AT411" s="149" t="s">
        <v>138</v>
      </c>
      <c r="AU411" s="149" t="s">
        <v>90</v>
      </c>
      <c r="AV411" s="12" t="s">
        <v>90</v>
      </c>
      <c r="AW411" s="12" t="s">
        <v>140</v>
      </c>
      <c r="AX411" s="12" t="s">
        <v>81</v>
      </c>
      <c r="AY411" s="149" t="s">
        <v>127</v>
      </c>
    </row>
    <row r="412" spans="2:65" s="13" customFormat="1" ht="11.25">
      <c r="B412" s="155"/>
      <c r="D412" s="148" t="s">
        <v>138</v>
      </c>
      <c r="E412" s="156" t="s">
        <v>3</v>
      </c>
      <c r="F412" s="157" t="s">
        <v>141</v>
      </c>
      <c r="H412" s="158">
        <v>612.85</v>
      </c>
      <c r="I412" s="159"/>
      <c r="L412" s="155"/>
      <c r="M412" s="160"/>
      <c r="T412" s="161"/>
      <c r="AT412" s="156" t="s">
        <v>138</v>
      </c>
      <c r="AU412" s="156" t="s">
        <v>90</v>
      </c>
      <c r="AV412" s="13" t="s">
        <v>134</v>
      </c>
      <c r="AW412" s="13" t="s">
        <v>140</v>
      </c>
      <c r="AX412" s="13" t="s">
        <v>24</v>
      </c>
      <c r="AY412" s="156" t="s">
        <v>127</v>
      </c>
    </row>
    <row r="413" spans="2:65" s="1" customFormat="1" ht="24.2" customHeight="1">
      <c r="B413" s="129"/>
      <c r="C413" s="130" t="s">
        <v>626</v>
      </c>
      <c r="D413" s="130" t="s">
        <v>129</v>
      </c>
      <c r="E413" s="131" t="s">
        <v>627</v>
      </c>
      <c r="F413" s="132" t="s">
        <v>628</v>
      </c>
      <c r="G413" s="133" t="s">
        <v>300</v>
      </c>
      <c r="H413" s="134">
        <v>9.6720000000000006</v>
      </c>
      <c r="I413" s="135"/>
      <c r="J413" s="136">
        <f>ROUND(I413*H413,2)</f>
        <v>0</v>
      </c>
      <c r="K413" s="132" t="s">
        <v>133</v>
      </c>
      <c r="L413" s="34"/>
      <c r="M413" s="137" t="s">
        <v>3</v>
      </c>
      <c r="N413" s="138" t="s">
        <v>52</v>
      </c>
      <c r="P413" s="139">
        <f>O413*H413</f>
        <v>0</v>
      </c>
      <c r="Q413" s="139">
        <v>0</v>
      </c>
      <c r="R413" s="139">
        <f>Q413*H413</f>
        <v>0</v>
      </c>
      <c r="S413" s="139">
        <v>0</v>
      </c>
      <c r="T413" s="140">
        <f>S413*H413</f>
        <v>0</v>
      </c>
      <c r="AR413" s="141" t="s">
        <v>134</v>
      </c>
      <c r="AT413" s="141" t="s">
        <v>129</v>
      </c>
      <c r="AU413" s="141" t="s">
        <v>90</v>
      </c>
      <c r="AY413" s="18" t="s">
        <v>127</v>
      </c>
      <c r="BE413" s="142">
        <f>IF(N413="základní",J413,0)</f>
        <v>0</v>
      </c>
      <c r="BF413" s="142">
        <f>IF(N413="snížená",J413,0)</f>
        <v>0</v>
      </c>
      <c r="BG413" s="142">
        <f>IF(N413="zákl. přenesená",J413,0)</f>
        <v>0</v>
      </c>
      <c r="BH413" s="142">
        <f>IF(N413="sníž. přenesená",J413,0)</f>
        <v>0</v>
      </c>
      <c r="BI413" s="142">
        <f>IF(N413="nulová",J413,0)</f>
        <v>0</v>
      </c>
      <c r="BJ413" s="18" t="s">
        <v>24</v>
      </c>
      <c r="BK413" s="142">
        <f>ROUND(I413*H413,2)</f>
        <v>0</v>
      </c>
      <c r="BL413" s="18" t="s">
        <v>134</v>
      </c>
      <c r="BM413" s="141" t="s">
        <v>629</v>
      </c>
    </row>
    <row r="414" spans="2:65" s="1" customFormat="1" ht="11.25">
      <c r="B414" s="34"/>
      <c r="D414" s="143" t="s">
        <v>136</v>
      </c>
      <c r="F414" s="144" t="s">
        <v>630</v>
      </c>
      <c r="I414" s="145"/>
      <c r="L414" s="34"/>
      <c r="M414" s="146"/>
      <c r="T414" s="55"/>
      <c r="AT414" s="18" t="s">
        <v>136</v>
      </c>
      <c r="AU414" s="18" t="s">
        <v>90</v>
      </c>
    </row>
    <row r="415" spans="2:65" s="12" customFormat="1" ht="11.25">
      <c r="B415" s="147"/>
      <c r="D415" s="148" t="s">
        <v>138</v>
      </c>
      <c r="E415" s="149" t="s">
        <v>3</v>
      </c>
      <c r="F415" s="150" t="s">
        <v>605</v>
      </c>
      <c r="H415" s="151">
        <v>9.6720000000000006</v>
      </c>
      <c r="I415" s="152"/>
      <c r="L415" s="147"/>
      <c r="M415" s="153"/>
      <c r="T415" s="154"/>
      <c r="AT415" s="149" t="s">
        <v>138</v>
      </c>
      <c r="AU415" s="149" t="s">
        <v>90</v>
      </c>
      <c r="AV415" s="12" t="s">
        <v>90</v>
      </c>
      <c r="AW415" s="12" t="s">
        <v>140</v>
      </c>
      <c r="AX415" s="12" t="s">
        <v>81</v>
      </c>
      <c r="AY415" s="149" t="s">
        <v>127</v>
      </c>
    </row>
    <row r="416" spans="2:65" s="13" customFormat="1" ht="11.25">
      <c r="B416" s="155"/>
      <c r="D416" s="148" t="s">
        <v>138</v>
      </c>
      <c r="E416" s="156" t="s">
        <v>3</v>
      </c>
      <c r="F416" s="157" t="s">
        <v>141</v>
      </c>
      <c r="H416" s="158">
        <v>9.6720000000000006</v>
      </c>
      <c r="I416" s="159"/>
      <c r="L416" s="155"/>
      <c r="M416" s="160"/>
      <c r="T416" s="161"/>
      <c r="AT416" s="156" t="s">
        <v>138</v>
      </c>
      <c r="AU416" s="156" t="s">
        <v>90</v>
      </c>
      <c r="AV416" s="13" t="s">
        <v>134</v>
      </c>
      <c r="AW416" s="13" t="s">
        <v>140</v>
      </c>
      <c r="AX416" s="13" t="s">
        <v>24</v>
      </c>
      <c r="AY416" s="156" t="s">
        <v>127</v>
      </c>
    </row>
    <row r="417" spans="2:65" s="1" customFormat="1" ht="24.2" customHeight="1">
      <c r="B417" s="129"/>
      <c r="C417" s="130" t="s">
        <v>631</v>
      </c>
      <c r="D417" s="130" t="s">
        <v>129</v>
      </c>
      <c r="E417" s="131" t="s">
        <v>632</v>
      </c>
      <c r="F417" s="132" t="s">
        <v>633</v>
      </c>
      <c r="G417" s="133" t="s">
        <v>300</v>
      </c>
      <c r="H417" s="134">
        <v>18.024999999999999</v>
      </c>
      <c r="I417" s="135"/>
      <c r="J417" s="136">
        <f>ROUND(I417*H417,2)</f>
        <v>0</v>
      </c>
      <c r="K417" s="132" t="s">
        <v>133</v>
      </c>
      <c r="L417" s="34"/>
      <c r="M417" s="137" t="s">
        <v>3</v>
      </c>
      <c r="N417" s="138" t="s">
        <v>52</v>
      </c>
      <c r="P417" s="139">
        <f>O417*H417</f>
        <v>0</v>
      </c>
      <c r="Q417" s="139">
        <v>0</v>
      </c>
      <c r="R417" s="139">
        <f>Q417*H417</f>
        <v>0</v>
      </c>
      <c r="S417" s="139">
        <v>0</v>
      </c>
      <c r="T417" s="140">
        <f>S417*H417</f>
        <v>0</v>
      </c>
      <c r="AR417" s="141" t="s">
        <v>134</v>
      </c>
      <c r="AT417" s="141" t="s">
        <v>129</v>
      </c>
      <c r="AU417" s="141" t="s">
        <v>90</v>
      </c>
      <c r="AY417" s="18" t="s">
        <v>127</v>
      </c>
      <c r="BE417" s="142">
        <f>IF(N417="základní",J417,0)</f>
        <v>0</v>
      </c>
      <c r="BF417" s="142">
        <f>IF(N417="snížená",J417,0)</f>
        <v>0</v>
      </c>
      <c r="BG417" s="142">
        <f>IF(N417="zákl. přenesená",J417,0)</f>
        <v>0</v>
      </c>
      <c r="BH417" s="142">
        <f>IF(N417="sníž. přenesená",J417,0)</f>
        <v>0</v>
      </c>
      <c r="BI417" s="142">
        <f>IF(N417="nulová",J417,0)</f>
        <v>0</v>
      </c>
      <c r="BJ417" s="18" t="s">
        <v>24</v>
      </c>
      <c r="BK417" s="142">
        <f>ROUND(I417*H417,2)</f>
        <v>0</v>
      </c>
      <c r="BL417" s="18" t="s">
        <v>134</v>
      </c>
      <c r="BM417" s="141" t="s">
        <v>634</v>
      </c>
    </row>
    <row r="418" spans="2:65" s="1" customFormat="1" ht="11.25">
      <c r="B418" s="34"/>
      <c r="D418" s="143" t="s">
        <v>136</v>
      </c>
      <c r="F418" s="144" t="s">
        <v>635</v>
      </c>
      <c r="I418" s="145"/>
      <c r="L418" s="34"/>
      <c r="M418" s="146"/>
      <c r="T418" s="55"/>
      <c r="AT418" s="18" t="s">
        <v>136</v>
      </c>
      <c r="AU418" s="18" t="s">
        <v>90</v>
      </c>
    </row>
    <row r="419" spans="2:65" s="12" customFormat="1" ht="11.25">
      <c r="B419" s="147"/>
      <c r="D419" s="148" t="s">
        <v>138</v>
      </c>
      <c r="E419" s="149" t="s">
        <v>3</v>
      </c>
      <c r="F419" s="150" t="s">
        <v>618</v>
      </c>
      <c r="H419" s="151">
        <v>10.92</v>
      </c>
      <c r="I419" s="152"/>
      <c r="L419" s="147"/>
      <c r="M419" s="153"/>
      <c r="T419" s="154"/>
      <c r="AT419" s="149" t="s">
        <v>138</v>
      </c>
      <c r="AU419" s="149" t="s">
        <v>90</v>
      </c>
      <c r="AV419" s="12" t="s">
        <v>90</v>
      </c>
      <c r="AW419" s="12" t="s">
        <v>140</v>
      </c>
      <c r="AX419" s="12" t="s">
        <v>81</v>
      </c>
      <c r="AY419" s="149" t="s">
        <v>127</v>
      </c>
    </row>
    <row r="420" spans="2:65" s="12" customFormat="1" ht="11.25">
      <c r="B420" s="147"/>
      <c r="D420" s="148" t="s">
        <v>138</v>
      </c>
      <c r="E420" s="149" t="s">
        <v>3</v>
      </c>
      <c r="F420" s="150" t="s">
        <v>619</v>
      </c>
      <c r="H420" s="151">
        <v>7.1050000000000004</v>
      </c>
      <c r="I420" s="152"/>
      <c r="L420" s="147"/>
      <c r="M420" s="153"/>
      <c r="T420" s="154"/>
      <c r="AT420" s="149" t="s">
        <v>138</v>
      </c>
      <c r="AU420" s="149" t="s">
        <v>90</v>
      </c>
      <c r="AV420" s="12" t="s">
        <v>90</v>
      </c>
      <c r="AW420" s="12" t="s">
        <v>140</v>
      </c>
      <c r="AX420" s="12" t="s">
        <v>81</v>
      </c>
      <c r="AY420" s="149" t="s">
        <v>127</v>
      </c>
    </row>
    <row r="421" spans="2:65" s="13" customFormat="1" ht="11.25">
      <c r="B421" s="155"/>
      <c r="D421" s="148" t="s">
        <v>138</v>
      </c>
      <c r="E421" s="156" t="s">
        <v>3</v>
      </c>
      <c r="F421" s="157" t="s">
        <v>141</v>
      </c>
      <c r="H421" s="158">
        <v>18.024999999999999</v>
      </c>
      <c r="I421" s="159"/>
      <c r="L421" s="155"/>
      <c r="M421" s="160"/>
      <c r="T421" s="161"/>
      <c r="AT421" s="156" t="s">
        <v>138</v>
      </c>
      <c r="AU421" s="156" t="s">
        <v>90</v>
      </c>
      <c r="AV421" s="13" t="s">
        <v>134</v>
      </c>
      <c r="AW421" s="13" t="s">
        <v>140</v>
      </c>
      <c r="AX421" s="13" t="s">
        <v>24</v>
      </c>
      <c r="AY421" s="156" t="s">
        <v>127</v>
      </c>
    </row>
    <row r="422" spans="2:65" s="1" customFormat="1" ht="24.2" customHeight="1">
      <c r="B422" s="129"/>
      <c r="C422" s="130" t="s">
        <v>636</v>
      </c>
      <c r="D422" s="130" t="s">
        <v>129</v>
      </c>
      <c r="E422" s="131" t="s">
        <v>637</v>
      </c>
      <c r="F422" s="132" t="s">
        <v>307</v>
      </c>
      <c r="G422" s="133" t="s">
        <v>300</v>
      </c>
      <c r="H422" s="134">
        <v>12.18</v>
      </c>
      <c r="I422" s="135"/>
      <c r="J422" s="136">
        <f>ROUND(I422*H422,2)</f>
        <v>0</v>
      </c>
      <c r="K422" s="132" t="s">
        <v>133</v>
      </c>
      <c r="L422" s="34"/>
      <c r="M422" s="137" t="s">
        <v>3</v>
      </c>
      <c r="N422" s="138" t="s">
        <v>52</v>
      </c>
      <c r="P422" s="139">
        <f>O422*H422</f>
        <v>0</v>
      </c>
      <c r="Q422" s="139">
        <v>0</v>
      </c>
      <c r="R422" s="139">
        <f>Q422*H422</f>
        <v>0</v>
      </c>
      <c r="S422" s="139">
        <v>0</v>
      </c>
      <c r="T422" s="140">
        <f>S422*H422</f>
        <v>0</v>
      </c>
      <c r="AR422" s="141" t="s">
        <v>134</v>
      </c>
      <c r="AT422" s="141" t="s">
        <v>129</v>
      </c>
      <c r="AU422" s="141" t="s">
        <v>90</v>
      </c>
      <c r="AY422" s="18" t="s">
        <v>127</v>
      </c>
      <c r="BE422" s="142">
        <f>IF(N422="základní",J422,0)</f>
        <v>0</v>
      </c>
      <c r="BF422" s="142">
        <f>IF(N422="snížená",J422,0)</f>
        <v>0</v>
      </c>
      <c r="BG422" s="142">
        <f>IF(N422="zákl. přenesená",J422,0)</f>
        <v>0</v>
      </c>
      <c r="BH422" s="142">
        <f>IF(N422="sníž. přenesená",J422,0)</f>
        <v>0</v>
      </c>
      <c r="BI422" s="142">
        <f>IF(N422="nulová",J422,0)</f>
        <v>0</v>
      </c>
      <c r="BJ422" s="18" t="s">
        <v>24</v>
      </c>
      <c r="BK422" s="142">
        <f>ROUND(I422*H422,2)</f>
        <v>0</v>
      </c>
      <c r="BL422" s="18" t="s">
        <v>134</v>
      </c>
      <c r="BM422" s="141" t="s">
        <v>638</v>
      </c>
    </row>
    <row r="423" spans="2:65" s="1" customFormat="1" ht="11.25">
      <c r="B423" s="34"/>
      <c r="D423" s="143" t="s">
        <v>136</v>
      </c>
      <c r="F423" s="144" t="s">
        <v>639</v>
      </c>
      <c r="I423" s="145"/>
      <c r="L423" s="34"/>
      <c r="M423" s="146"/>
      <c r="T423" s="55"/>
      <c r="AT423" s="18" t="s">
        <v>136</v>
      </c>
      <c r="AU423" s="18" t="s">
        <v>90</v>
      </c>
    </row>
    <row r="424" spans="2:65" s="12" customFormat="1" ht="11.25">
      <c r="B424" s="147"/>
      <c r="D424" s="148" t="s">
        <v>138</v>
      </c>
      <c r="E424" s="149" t="s">
        <v>3</v>
      </c>
      <c r="F424" s="150" t="s">
        <v>604</v>
      </c>
      <c r="H424" s="151">
        <v>12.18</v>
      </c>
      <c r="I424" s="152"/>
      <c r="L424" s="147"/>
      <c r="M424" s="153"/>
      <c r="T424" s="154"/>
      <c r="AT424" s="149" t="s">
        <v>138</v>
      </c>
      <c r="AU424" s="149" t="s">
        <v>90</v>
      </c>
      <c r="AV424" s="12" t="s">
        <v>90</v>
      </c>
      <c r="AW424" s="12" t="s">
        <v>140</v>
      </c>
      <c r="AX424" s="12" t="s">
        <v>81</v>
      </c>
      <c r="AY424" s="149" t="s">
        <v>127</v>
      </c>
    </row>
    <row r="425" spans="2:65" s="13" customFormat="1" ht="11.25">
      <c r="B425" s="155"/>
      <c r="D425" s="148" t="s">
        <v>138</v>
      </c>
      <c r="E425" s="156" t="s">
        <v>3</v>
      </c>
      <c r="F425" s="157" t="s">
        <v>141</v>
      </c>
      <c r="H425" s="158">
        <v>12.18</v>
      </c>
      <c r="I425" s="159"/>
      <c r="L425" s="155"/>
      <c r="M425" s="160"/>
      <c r="T425" s="161"/>
      <c r="AT425" s="156" t="s">
        <v>138</v>
      </c>
      <c r="AU425" s="156" t="s">
        <v>90</v>
      </c>
      <c r="AV425" s="13" t="s">
        <v>134</v>
      </c>
      <c r="AW425" s="13" t="s">
        <v>140</v>
      </c>
      <c r="AX425" s="13" t="s">
        <v>24</v>
      </c>
      <c r="AY425" s="156" t="s">
        <v>127</v>
      </c>
    </row>
    <row r="426" spans="2:65" s="11" customFormat="1" ht="22.9" customHeight="1">
      <c r="B426" s="117"/>
      <c r="D426" s="118" t="s">
        <v>80</v>
      </c>
      <c r="E426" s="127" t="s">
        <v>640</v>
      </c>
      <c r="F426" s="127" t="s">
        <v>641</v>
      </c>
      <c r="I426" s="120"/>
      <c r="J426" s="128">
        <f>BK426</f>
        <v>0</v>
      </c>
      <c r="L426" s="117"/>
      <c r="M426" s="122"/>
      <c r="P426" s="123">
        <f>SUM(P427:P428)</f>
        <v>0</v>
      </c>
      <c r="R426" s="123">
        <f>SUM(R427:R428)</f>
        <v>0</v>
      </c>
      <c r="T426" s="124">
        <f>SUM(T427:T428)</f>
        <v>0</v>
      </c>
      <c r="AR426" s="118" t="s">
        <v>24</v>
      </c>
      <c r="AT426" s="125" t="s">
        <v>80</v>
      </c>
      <c r="AU426" s="125" t="s">
        <v>24</v>
      </c>
      <c r="AY426" s="118" t="s">
        <v>127</v>
      </c>
      <c r="BK426" s="126">
        <f>SUM(BK427:BK428)</f>
        <v>0</v>
      </c>
    </row>
    <row r="427" spans="2:65" s="1" customFormat="1" ht="24.2" customHeight="1">
      <c r="B427" s="129"/>
      <c r="C427" s="130" t="s">
        <v>642</v>
      </c>
      <c r="D427" s="130" t="s">
        <v>129</v>
      </c>
      <c r="E427" s="131" t="s">
        <v>643</v>
      </c>
      <c r="F427" s="132" t="s">
        <v>644</v>
      </c>
      <c r="G427" s="133" t="s">
        <v>300</v>
      </c>
      <c r="H427" s="134">
        <v>140.62100000000001</v>
      </c>
      <c r="I427" s="135"/>
      <c r="J427" s="136">
        <f>ROUND(I427*H427,2)</f>
        <v>0</v>
      </c>
      <c r="K427" s="132" t="s">
        <v>133</v>
      </c>
      <c r="L427" s="34"/>
      <c r="M427" s="137" t="s">
        <v>3</v>
      </c>
      <c r="N427" s="138" t="s">
        <v>52</v>
      </c>
      <c r="P427" s="139">
        <f>O427*H427</f>
        <v>0</v>
      </c>
      <c r="Q427" s="139">
        <v>0</v>
      </c>
      <c r="R427" s="139">
        <f>Q427*H427</f>
        <v>0</v>
      </c>
      <c r="S427" s="139">
        <v>0</v>
      </c>
      <c r="T427" s="140">
        <f>S427*H427</f>
        <v>0</v>
      </c>
      <c r="AR427" s="141" t="s">
        <v>134</v>
      </c>
      <c r="AT427" s="141" t="s">
        <v>129</v>
      </c>
      <c r="AU427" s="141" t="s">
        <v>90</v>
      </c>
      <c r="AY427" s="18" t="s">
        <v>127</v>
      </c>
      <c r="BE427" s="142">
        <f>IF(N427="základní",J427,0)</f>
        <v>0</v>
      </c>
      <c r="BF427" s="142">
        <f>IF(N427="snížená",J427,0)</f>
        <v>0</v>
      </c>
      <c r="BG427" s="142">
        <f>IF(N427="zákl. přenesená",J427,0)</f>
        <v>0</v>
      </c>
      <c r="BH427" s="142">
        <f>IF(N427="sníž. přenesená",J427,0)</f>
        <v>0</v>
      </c>
      <c r="BI427" s="142">
        <f>IF(N427="nulová",J427,0)</f>
        <v>0</v>
      </c>
      <c r="BJ427" s="18" t="s">
        <v>24</v>
      </c>
      <c r="BK427" s="142">
        <f>ROUND(I427*H427,2)</f>
        <v>0</v>
      </c>
      <c r="BL427" s="18" t="s">
        <v>134</v>
      </c>
      <c r="BM427" s="141" t="s">
        <v>645</v>
      </c>
    </row>
    <row r="428" spans="2:65" s="1" customFormat="1" ht="11.25">
      <c r="B428" s="34"/>
      <c r="D428" s="143" t="s">
        <v>136</v>
      </c>
      <c r="F428" s="144" t="s">
        <v>646</v>
      </c>
      <c r="I428" s="145"/>
      <c r="L428" s="34"/>
      <c r="M428" s="189"/>
      <c r="N428" s="190"/>
      <c r="O428" s="190"/>
      <c r="P428" s="190"/>
      <c r="Q428" s="190"/>
      <c r="R428" s="190"/>
      <c r="S428" s="190"/>
      <c r="T428" s="191"/>
      <c r="AT428" s="18" t="s">
        <v>136</v>
      </c>
      <c r="AU428" s="18" t="s">
        <v>90</v>
      </c>
    </row>
    <row r="429" spans="2:65" s="1" customFormat="1" ht="6.95" customHeight="1">
      <c r="B429" s="43"/>
      <c r="C429" s="44"/>
      <c r="D429" s="44"/>
      <c r="E429" s="44"/>
      <c r="F429" s="44"/>
      <c r="G429" s="44"/>
      <c r="H429" s="44"/>
      <c r="I429" s="44"/>
      <c r="J429" s="44"/>
      <c r="K429" s="44"/>
      <c r="L429" s="34"/>
    </row>
  </sheetData>
  <autoFilter ref="C88:K428" xr:uid="{00000000-0009-0000-0000-000002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200-000000000000}"/>
    <hyperlink ref="F97" r:id="rId2" xr:uid="{00000000-0004-0000-0200-000001000000}"/>
    <hyperlink ref="F101" r:id="rId3" xr:uid="{00000000-0004-0000-0200-000002000000}"/>
    <hyperlink ref="F105" r:id="rId4" xr:uid="{00000000-0004-0000-0200-000003000000}"/>
    <hyperlink ref="F109" r:id="rId5" xr:uid="{00000000-0004-0000-0200-000004000000}"/>
    <hyperlink ref="F113" r:id="rId6" xr:uid="{00000000-0004-0000-0200-000005000000}"/>
    <hyperlink ref="F117" r:id="rId7" xr:uid="{00000000-0004-0000-0200-000006000000}"/>
    <hyperlink ref="F121" r:id="rId8" xr:uid="{00000000-0004-0000-0200-000007000000}"/>
    <hyperlink ref="F125" r:id="rId9" xr:uid="{00000000-0004-0000-0200-000008000000}"/>
    <hyperlink ref="F130" r:id="rId10" xr:uid="{00000000-0004-0000-0200-000009000000}"/>
    <hyperlink ref="F136" r:id="rId11" xr:uid="{00000000-0004-0000-0200-00000A000000}"/>
    <hyperlink ref="F141" r:id="rId12" xr:uid="{00000000-0004-0000-0200-00000B000000}"/>
    <hyperlink ref="F146" r:id="rId13" xr:uid="{00000000-0004-0000-0200-00000C000000}"/>
    <hyperlink ref="F151" r:id="rId14" xr:uid="{00000000-0004-0000-0200-00000D000000}"/>
    <hyperlink ref="F156" r:id="rId15" xr:uid="{00000000-0004-0000-0200-00000E000000}"/>
    <hyperlink ref="F161" r:id="rId16" xr:uid="{00000000-0004-0000-0200-00000F000000}"/>
    <hyperlink ref="F173" r:id="rId17" xr:uid="{00000000-0004-0000-0200-000010000000}"/>
    <hyperlink ref="F178" r:id="rId18" xr:uid="{00000000-0004-0000-0200-000011000000}"/>
    <hyperlink ref="F183" r:id="rId19" xr:uid="{00000000-0004-0000-0200-000012000000}"/>
    <hyperlink ref="F192" r:id="rId20" xr:uid="{00000000-0004-0000-0200-000013000000}"/>
    <hyperlink ref="F207" r:id="rId21" xr:uid="{00000000-0004-0000-0200-000014000000}"/>
    <hyperlink ref="F222" r:id="rId22" xr:uid="{00000000-0004-0000-0200-000015000000}"/>
    <hyperlink ref="F229" r:id="rId23" xr:uid="{00000000-0004-0000-0200-000016000000}"/>
    <hyperlink ref="F234" r:id="rId24" xr:uid="{00000000-0004-0000-0200-000017000000}"/>
    <hyperlink ref="F239" r:id="rId25" xr:uid="{00000000-0004-0000-0200-000018000000}"/>
    <hyperlink ref="F244" r:id="rId26" xr:uid="{00000000-0004-0000-0200-000019000000}"/>
    <hyperlink ref="F253" r:id="rId27" xr:uid="{00000000-0004-0000-0200-00001A000000}"/>
    <hyperlink ref="F257" r:id="rId28" xr:uid="{00000000-0004-0000-0200-00001B000000}"/>
    <hyperlink ref="F262" r:id="rId29" xr:uid="{00000000-0004-0000-0200-00001C000000}"/>
    <hyperlink ref="F267" r:id="rId30" xr:uid="{00000000-0004-0000-0200-00001D000000}"/>
    <hyperlink ref="F278" r:id="rId31" xr:uid="{00000000-0004-0000-0200-00001E000000}"/>
    <hyperlink ref="F285" r:id="rId32" xr:uid="{00000000-0004-0000-0200-00001F000000}"/>
    <hyperlink ref="F292" r:id="rId33" xr:uid="{00000000-0004-0000-0200-000020000000}"/>
    <hyperlink ref="F305" r:id="rId34" xr:uid="{00000000-0004-0000-0200-000021000000}"/>
    <hyperlink ref="F310" r:id="rId35" xr:uid="{00000000-0004-0000-0200-000022000000}"/>
    <hyperlink ref="F320" r:id="rId36" xr:uid="{00000000-0004-0000-0200-000023000000}"/>
    <hyperlink ref="F336" r:id="rId37" xr:uid="{00000000-0004-0000-0200-000024000000}"/>
    <hyperlink ref="F340" r:id="rId38" xr:uid="{00000000-0004-0000-0200-000025000000}"/>
    <hyperlink ref="F344" r:id="rId39" xr:uid="{00000000-0004-0000-0200-000026000000}"/>
    <hyperlink ref="F348" r:id="rId40" xr:uid="{00000000-0004-0000-0200-000027000000}"/>
    <hyperlink ref="F355" r:id="rId41" xr:uid="{00000000-0004-0000-0200-000028000000}"/>
    <hyperlink ref="F362" r:id="rId42" xr:uid="{00000000-0004-0000-0200-000029000000}"/>
    <hyperlink ref="F366" r:id="rId43" xr:uid="{00000000-0004-0000-0200-00002A000000}"/>
    <hyperlink ref="F372" r:id="rId44" xr:uid="{00000000-0004-0000-0200-00002B000000}"/>
    <hyperlink ref="F376" r:id="rId45" xr:uid="{00000000-0004-0000-0200-00002C000000}"/>
    <hyperlink ref="F380" r:id="rId46" xr:uid="{00000000-0004-0000-0200-00002D000000}"/>
    <hyperlink ref="F384" r:id="rId47" xr:uid="{00000000-0004-0000-0200-00002E000000}"/>
    <hyperlink ref="F390" r:id="rId48" xr:uid="{00000000-0004-0000-0200-00002F000000}"/>
    <hyperlink ref="F396" r:id="rId49" xr:uid="{00000000-0004-0000-0200-000030000000}"/>
    <hyperlink ref="F402" r:id="rId50" xr:uid="{00000000-0004-0000-0200-000031000000}"/>
    <hyperlink ref="F408" r:id="rId51" xr:uid="{00000000-0004-0000-0200-000032000000}"/>
    <hyperlink ref="F414" r:id="rId52" xr:uid="{00000000-0004-0000-0200-000033000000}"/>
    <hyperlink ref="F418" r:id="rId53" xr:uid="{00000000-0004-0000-0200-000034000000}"/>
    <hyperlink ref="F423" r:id="rId54" xr:uid="{00000000-0004-0000-0200-000035000000}"/>
    <hyperlink ref="F428" r:id="rId55" xr:uid="{00000000-0004-0000-0200-00003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53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4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96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103</v>
      </c>
      <c r="L4" s="21"/>
      <c r="M4" s="87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5" t="str">
        <f>'Rekapitulace stavby'!K6</f>
        <v>Parkovací stání a chodník při ZŠ Čkyně</v>
      </c>
      <c r="F7" s="316"/>
      <c r="G7" s="316"/>
      <c r="H7" s="316"/>
      <c r="L7" s="21"/>
    </row>
    <row r="8" spans="2:46" s="1" customFormat="1" ht="12" customHeight="1">
      <c r="B8" s="34"/>
      <c r="D8" s="28" t="s">
        <v>104</v>
      </c>
      <c r="L8" s="34"/>
    </row>
    <row r="9" spans="2:46" s="1" customFormat="1" ht="16.5" customHeight="1">
      <c r="B9" s="34"/>
      <c r="E9" s="277" t="s">
        <v>647</v>
      </c>
      <c r="F9" s="317"/>
      <c r="G9" s="317"/>
      <c r="H9" s="317"/>
      <c r="L9" s="34"/>
    </row>
    <row r="10" spans="2:46" s="1" customFormat="1" ht="11.25">
      <c r="B10" s="34"/>
      <c r="L10" s="34"/>
    </row>
    <row r="11" spans="2:46" s="1" customFormat="1" ht="12" customHeight="1">
      <c r="B11" s="34"/>
      <c r="D11" s="28" t="s">
        <v>20</v>
      </c>
      <c r="F11" s="26" t="s">
        <v>21</v>
      </c>
      <c r="I11" s="28" t="s">
        <v>22</v>
      </c>
      <c r="J11" s="26" t="s">
        <v>23</v>
      </c>
      <c r="L11" s="34"/>
    </row>
    <row r="12" spans="2:46" s="1" customFormat="1" ht="12" customHeight="1">
      <c r="B12" s="34"/>
      <c r="D12" s="28" t="s">
        <v>25</v>
      </c>
      <c r="F12" s="26" t="s">
        <v>26</v>
      </c>
      <c r="I12" s="28" t="s">
        <v>27</v>
      </c>
      <c r="J12" s="51" t="str">
        <f>'Rekapitulace stavby'!AN8</f>
        <v>6. 10. 2025</v>
      </c>
      <c r="L12" s="34"/>
    </row>
    <row r="13" spans="2:46" s="1" customFormat="1" ht="21.75" customHeight="1">
      <c r="B13" s="34"/>
      <c r="I13" s="25" t="s">
        <v>30</v>
      </c>
      <c r="J13" s="30" t="s">
        <v>31</v>
      </c>
      <c r="L13" s="34"/>
    </row>
    <row r="14" spans="2:46" s="1" customFormat="1" ht="12" customHeight="1">
      <c r="B14" s="34"/>
      <c r="D14" s="28" t="s">
        <v>33</v>
      </c>
      <c r="I14" s="28" t="s">
        <v>34</v>
      </c>
      <c r="J14" s="26" t="s">
        <v>35</v>
      </c>
      <c r="L14" s="34"/>
    </row>
    <row r="15" spans="2:46" s="1" customFormat="1" ht="18" customHeight="1">
      <c r="B15" s="34"/>
      <c r="E15" s="26" t="s">
        <v>36</v>
      </c>
      <c r="I15" s="28" t="s">
        <v>37</v>
      </c>
      <c r="J15" s="26" t="s">
        <v>3</v>
      </c>
      <c r="L15" s="34"/>
    </row>
    <row r="16" spans="2:46" s="1" customFormat="1" ht="6.95" customHeight="1">
      <c r="B16" s="34"/>
      <c r="L16" s="34"/>
    </row>
    <row r="17" spans="2:12" s="1" customFormat="1" ht="12" customHeight="1">
      <c r="B17" s="34"/>
      <c r="D17" s="28" t="s">
        <v>38</v>
      </c>
      <c r="I17" s="28" t="s">
        <v>34</v>
      </c>
      <c r="J17" s="29" t="str">
        <f>'Rekapitulace stavby'!AN13</f>
        <v>Vyplň údaj</v>
      </c>
      <c r="L17" s="34"/>
    </row>
    <row r="18" spans="2:12" s="1" customFormat="1" ht="18" customHeight="1">
      <c r="B18" s="34"/>
      <c r="E18" s="318" t="str">
        <f>'Rekapitulace stavby'!E14</f>
        <v>Vyplň údaj</v>
      </c>
      <c r="F18" s="298"/>
      <c r="G18" s="298"/>
      <c r="H18" s="298"/>
      <c r="I18" s="28" t="s">
        <v>37</v>
      </c>
      <c r="J18" s="29" t="str">
        <f>'Rekapitulace stavby'!AN14</f>
        <v>Vyplň údaj</v>
      </c>
      <c r="L18" s="34"/>
    </row>
    <row r="19" spans="2:12" s="1" customFormat="1" ht="6.95" customHeight="1">
      <c r="B19" s="34"/>
      <c r="L19" s="34"/>
    </row>
    <row r="20" spans="2:12" s="1" customFormat="1" ht="12" customHeight="1">
      <c r="B20" s="34"/>
      <c r="D20" s="28" t="s">
        <v>40</v>
      </c>
      <c r="I20" s="28" t="s">
        <v>34</v>
      </c>
      <c r="J20" s="26" t="s">
        <v>41</v>
      </c>
      <c r="L20" s="34"/>
    </row>
    <row r="21" spans="2:12" s="1" customFormat="1" ht="18" customHeight="1">
      <c r="B21" s="34"/>
      <c r="E21" s="26" t="s">
        <v>42</v>
      </c>
      <c r="I21" s="28" t="s">
        <v>37</v>
      </c>
      <c r="J21" s="26" t="s">
        <v>3</v>
      </c>
      <c r="L21" s="34"/>
    </row>
    <row r="22" spans="2:12" s="1" customFormat="1" ht="6.95" customHeight="1">
      <c r="B22" s="34"/>
      <c r="L22" s="34"/>
    </row>
    <row r="23" spans="2:12" s="1" customFormat="1" ht="12" customHeight="1">
      <c r="B23" s="34"/>
      <c r="D23" s="28" t="s">
        <v>43</v>
      </c>
      <c r="I23" s="28" t="s">
        <v>34</v>
      </c>
      <c r="J23" s="26" t="str">
        <f>IF('Rekapitulace stavby'!AN19="","",'Rekapitulace stavby'!AN19)</f>
        <v/>
      </c>
      <c r="L23" s="34"/>
    </row>
    <row r="24" spans="2:12" s="1" customFormat="1" ht="18" customHeight="1">
      <c r="B24" s="34"/>
      <c r="E24" s="26" t="str">
        <f>IF('Rekapitulace stavby'!E20="","",'Rekapitulace stavby'!E20)</f>
        <v xml:space="preserve"> </v>
      </c>
      <c r="I24" s="28" t="s">
        <v>37</v>
      </c>
      <c r="J24" s="26" t="str">
        <f>IF('Rekapitulace stavby'!AN20="","",'Rekapitulace stavby'!AN20)</f>
        <v/>
      </c>
      <c r="L24" s="34"/>
    </row>
    <row r="25" spans="2:12" s="1" customFormat="1" ht="6.95" customHeight="1">
      <c r="B25" s="34"/>
      <c r="L25" s="34"/>
    </row>
    <row r="26" spans="2:12" s="1" customFormat="1" ht="12" customHeight="1">
      <c r="B26" s="34"/>
      <c r="D26" s="28" t="s">
        <v>45</v>
      </c>
      <c r="L26" s="34"/>
    </row>
    <row r="27" spans="2:12" s="7" customFormat="1" ht="16.5" customHeight="1">
      <c r="B27" s="88"/>
      <c r="E27" s="303" t="s">
        <v>106</v>
      </c>
      <c r="F27" s="303"/>
      <c r="G27" s="303"/>
      <c r="H27" s="303"/>
      <c r="L27" s="88"/>
    </row>
    <row r="28" spans="2:12" s="1" customFormat="1" ht="6.95" customHeight="1">
      <c r="B28" s="34"/>
      <c r="L28" s="34"/>
    </row>
    <row r="29" spans="2:12" s="1" customFormat="1" ht="6.95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89" t="s">
        <v>47</v>
      </c>
      <c r="J30" s="65">
        <f>ROUND(J89, 2)</f>
        <v>0</v>
      </c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5" customHeight="1">
      <c r="B32" s="34"/>
      <c r="F32" s="37" t="s">
        <v>49</v>
      </c>
      <c r="I32" s="37" t="s">
        <v>48</v>
      </c>
      <c r="J32" s="37" t="s">
        <v>50</v>
      </c>
      <c r="L32" s="34"/>
    </row>
    <row r="33" spans="2:12" s="1" customFormat="1" ht="14.45" customHeight="1">
      <c r="B33" s="34"/>
      <c r="D33" s="54" t="s">
        <v>51</v>
      </c>
      <c r="E33" s="28" t="s">
        <v>52</v>
      </c>
      <c r="F33" s="90">
        <f>ROUND((SUM(BE89:BE531)),  2)</f>
        <v>0</v>
      </c>
      <c r="I33" s="91">
        <v>0.21</v>
      </c>
      <c r="J33" s="90">
        <f>ROUND(((SUM(BE89:BE531))*I33),  2)</f>
        <v>0</v>
      </c>
      <c r="L33" s="34"/>
    </row>
    <row r="34" spans="2:12" s="1" customFormat="1" ht="14.45" customHeight="1">
      <c r="B34" s="34"/>
      <c r="E34" s="28" t="s">
        <v>53</v>
      </c>
      <c r="F34" s="90">
        <f>ROUND((SUM(BF89:BF531)),  2)</f>
        <v>0</v>
      </c>
      <c r="I34" s="91">
        <v>0.12</v>
      </c>
      <c r="J34" s="90">
        <f>ROUND(((SUM(BF89:BF531))*I34),  2)</f>
        <v>0</v>
      </c>
      <c r="L34" s="34"/>
    </row>
    <row r="35" spans="2:12" s="1" customFormat="1" ht="14.45" hidden="1" customHeight="1">
      <c r="B35" s="34"/>
      <c r="E35" s="28" t="s">
        <v>54</v>
      </c>
      <c r="F35" s="90">
        <f>ROUND((SUM(BG89:BG531)),  2)</f>
        <v>0</v>
      </c>
      <c r="I35" s="91">
        <v>0.21</v>
      </c>
      <c r="J35" s="90">
        <f>0</f>
        <v>0</v>
      </c>
      <c r="L35" s="34"/>
    </row>
    <row r="36" spans="2:12" s="1" customFormat="1" ht="14.45" hidden="1" customHeight="1">
      <c r="B36" s="34"/>
      <c r="E36" s="28" t="s">
        <v>55</v>
      </c>
      <c r="F36" s="90">
        <f>ROUND((SUM(BH89:BH531)),  2)</f>
        <v>0</v>
      </c>
      <c r="I36" s="91">
        <v>0.12</v>
      </c>
      <c r="J36" s="90">
        <f>0</f>
        <v>0</v>
      </c>
      <c r="L36" s="34"/>
    </row>
    <row r="37" spans="2:12" s="1" customFormat="1" ht="14.45" hidden="1" customHeight="1">
      <c r="B37" s="34"/>
      <c r="E37" s="28" t="s">
        <v>56</v>
      </c>
      <c r="F37" s="90">
        <f>ROUND((SUM(BI89:BI531)),  2)</f>
        <v>0</v>
      </c>
      <c r="I37" s="91">
        <v>0</v>
      </c>
      <c r="J37" s="90">
        <f>0</f>
        <v>0</v>
      </c>
      <c r="L37" s="34"/>
    </row>
    <row r="38" spans="2:12" s="1" customFormat="1" ht="6.95" customHeight="1">
      <c r="B38" s="34"/>
      <c r="L38" s="34"/>
    </row>
    <row r="39" spans="2:12" s="1" customFormat="1" ht="25.35" customHeight="1">
      <c r="B39" s="34"/>
      <c r="C39" s="92"/>
      <c r="D39" s="93" t="s">
        <v>57</v>
      </c>
      <c r="E39" s="56"/>
      <c r="F39" s="56"/>
      <c r="G39" s="94" t="s">
        <v>58</v>
      </c>
      <c r="H39" s="95" t="s">
        <v>59</v>
      </c>
      <c r="I39" s="56"/>
      <c r="J39" s="96">
        <f>SUM(J30:J37)</f>
        <v>0</v>
      </c>
      <c r="K39" s="97"/>
      <c r="L39" s="34"/>
    </row>
    <row r="40" spans="2:12" s="1" customFormat="1" ht="14.45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5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5" customHeight="1">
      <c r="B45" s="34"/>
      <c r="C45" s="22" t="s">
        <v>107</v>
      </c>
      <c r="L45" s="34"/>
    </row>
    <row r="46" spans="2:12" s="1" customFormat="1" ht="6.95" customHeight="1">
      <c r="B46" s="34"/>
      <c r="L46" s="34"/>
    </row>
    <row r="47" spans="2:12" s="1" customFormat="1" ht="12" customHeight="1">
      <c r="B47" s="34"/>
      <c r="C47" s="28" t="s">
        <v>17</v>
      </c>
      <c r="L47" s="34"/>
    </row>
    <row r="48" spans="2:12" s="1" customFormat="1" ht="16.5" customHeight="1">
      <c r="B48" s="34"/>
      <c r="E48" s="315" t="str">
        <f>E7</f>
        <v>Parkovací stání a chodník při ZŠ Čkyně</v>
      </c>
      <c r="F48" s="316"/>
      <c r="G48" s="316"/>
      <c r="H48" s="316"/>
      <c r="L48" s="34"/>
    </row>
    <row r="49" spans="2:47" s="1" customFormat="1" ht="12" customHeight="1">
      <c r="B49" s="34"/>
      <c r="C49" s="28" t="s">
        <v>104</v>
      </c>
      <c r="L49" s="34"/>
    </row>
    <row r="50" spans="2:47" s="1" customFormat="1" ht="16.5" customHeight="1">
      <c r="B50" s="34"/>
      <c r="E50" s="277" t="str">
        <f>E9</f>
        <v>SO 102 - Chodník</v>
      </c>
      <c r="F50" s="317"/>
      <c r="G50" s="317"/>
      <c r="H50" s="317"/>
      <c r="L50" s="34"/>
    </row>
    <row r="51" spans="2:47" s="1" customFormat="1" ht="6.95" customHeight="1">
      <c r="B51" s="34"/>
      <c r="L51" s="34"/>
    </row>
    <row r="52" spans="2:47" s="1" customFormat="1" ht="12" customHeight="1">
      <c r="B52" s="34"/>
      <c r="C52" s="28" t="s">
        <v>25</v>
      </c>
      <c r="F52" s="26" t="str">
        <f>F12</f>
        <v>Čkyně</v>
      </c>
      <c r="I52" s="28" t="s">
        <v>27</v>
      </c>
      <c r="J52" s="51" t="str">
        <f>IF(J12="","",J12)</f>
        <v>6. 10. 2025</v>
      </c>
      <c r="L52" s="34"/>
    </row>
    <row r="53" spans="2:47" s="1" customFormat="1" ht="6.95" customHeight="1">
      <c r="B53" s="34"/>
      <c r="L53" s="34"/>
    </row>
    <row r="54" spans="2:47" s="1" customFormat="1" ht="40.15" customHeight="1">
      <c r="B54" s="34"/>
      <c r="C54" s="28" t="s">
        <v>33</v>
      </c>
      <c r="F54" s="26" t="str">
        <f>E15</f>
        <v xml:space="preserve">Obec Čkyně, Čkyně 2, 38481 Čkyně </v>
      </c>
      <c r="I54" s="28" t="s">
        <v>40</v>
      </c>
      <c r="J54" s="32" t="str">
        <f>E21</f>
        <v>Ing. Jiří Kaška, Plešivec 354, Český Krumlov</v>
      </c>
      <c r="L54" s="34"/>
    </row>
    <row r="55" spans="2:47" s="1" customFormat="1" ht="15.2" customHeight="1">
      <c r="B55" s="34"/>
      <c r="C55" s="28" t="s">
        <v>38</v>
      </c>
      <c r="F55" s="26" t="str">
        <f>IF(E18="","",E18)</f>
        <v>Vyplň údaj</v>
      </c>
      <c r="I55" s="28" t="s">
        <v>43</v>
      </c>
      <c r="J55" s="32" t="str">
        <f>E24</f>
        <v xml:space="preserve"> 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98" t="s">
        <v>108</v>
      </c>
      <c r="D57" s="92"/>
      <c r="E57" s="92"/>
      <c r="F57" s="92"/>
      <c r="G57" s="92"/>
      <c r="H57" s="92"/>
      <c r="I57" s="92"/>
      <c r="J57" s="99" t="s">
        <v>109</v>
      </c>
      <c r="K57" s="92"/>
      <c r="L57" s="34"/>
    </row>
    <row r="58" spans="2:47" s="1" customFormat="1" ht="10.35" customHeight="1">
      <c r="B58" s="34"/>
      <c r="L58" s="34"/>
    </row>
    <row r="59" spans="2:47" s="1" customFormat="1" ht="22.9" customHeight="1">
      <c r="B59" s="34"/>
      <c r="C59" s="100" t="s">
        <v>79</v>
      </c>
      <c r="J59" s="65">
        <f>J89</f>
        <v>0</v>
      </c>
      <c r="L59" s="34"/>
      <c r="AU59" s="18" t="s">
        <v>110</v>
      </c>
    </row>
    <row r="60" spans="2:47" s="8" customFormat="1" ht="24.95" customHeight="1">
      <c r="B60" s="101"/>
      <c r="D60" s="102" t="s">
        <v>648</v>
      </c>
      <c r="E60" s="103"/>
      <c r="F60" s="103"/>
      <c r="G60" s="103"/>
      <c r="H60" s="103"/>
      <c r="I60" s="103"/>
      <c r="J60" s="104">
        <f>J90</f>
        <v>0</v>
      </c>
      <c r="L60" s="101"/>
    </row>
    <row r="61" spans="2:47" s="9" customFormat="1" ht="19.899999999999999" customHeight="1">
      <c r="B61" s="105"/>
      <c r="D61" s="106" t="s">
        <v>112</v>
      </c>
      <c r="E61" s="107"/>
      <c r="F61" s="107"/>
      <c r="G61" s="107"/>
      <c r="H61" s="107"/>
      <c r="I61" s="107"/>
      <c r="J61" s="108">
        <f>J91</f>
        <v>0</v>
      </c>
      <c r="L61" s="105"/>
    </row>
    <row r="62" spans="2:47" s="9" customFormat="1" ht="19.899999999999999" customHeight="1">
      <c r="B62" s="105"/>
      <c r="D62" s="106" t="s">
        <v>192</v>
      </c>
      <c r="E62" s="107"/>
      <c r="F62" s="107"/>
      <c r="G62" s="107"/>
      <c r="H62" s="107"/>
      <c r="I62" s="107"/>
      <c r="J62" s="108">
        <f>J263</f>
        <v>0</v>
      </c>
      <c r="L62" s="105"/>
    </row>
    <row r="63" spans="2:47" s="9" customFormat="1" ht="19.899999999999999" customHeight="1">
      <c r="B63" s="105"/>
      <c r="D63" s="106" t="s">
        <v>193</v>
      </c>
      <c r="E63" s="107"/>
      <c r="F63" s="107"/>
      <c r="G63" s="107"/>
      <c r="H63" s="107"/>
      <c r="I63" s="107"/>
      <c r="J63" s="108">
        <f>J270</f>
        <v>0</v>
      </c>
      <c r="L63" s="105"/>
    </row>
    <row r="64" spans="2:47" s="9" customFormat="1" ht="19.899999999999999" customHeight="1">
      <c r="B64" s="105"/>
      <c r="D64" s="106" t="s">
        <v>194</v>
      </c>
      <c r="E64" s="107"/>
      <c r="F64" s="107"/>
      <c r="G64" s="107"/>
      <c r="H64" s="107"/>
      <c r="I64" s="107"/>
      <c r="J64" s="108">
        <f>J323</f>
        <v>0</v>
      </c>
      <c r="L64" s="105"/>
    </row>
    <row r="65" spans="2:12" s="9" customFormat="1" ht="19.899999999999999" customHeight="1">
      <c r="B65" s="105"/>
      <c r="D65" s="106" t="s">
        <v>195</v>
      </c>
      <c r="E65" s="107"/>
      <c r="F65" s="107"/>
      <c r="G65" s="107"/>
      <c r="H65" s="107"/>
      <c r="I65" s="107"/>
      <c r="J65" s="108">
        <f>J340</f>
        <v>0</v>
      </c>
      <c r="L65" s="105"/>
    </row>
    <row r="66" spans="2:12" s="9" customFormat="1" ht="19.899999999999999" customHeight="1">
      <c r="B66" s="105"/>
      <c r="D66" s="106" t="s">
        <v>196</v>
      </c>
      <c r="E66" s="107"/>
      <c r="F66" s="107"/>
      <c r="G66" s="107"/>
      <c r="H66" s="107"/>
      <c r="I66" s="107"/>
      <c r="J66" s="108">
        <f>J378</f>
        <v>0</v>
      </c>
      <c r="L66" s="105"/>
    </row>
    <row r="67" spans="2:12" s="9" customFormat="1" ht="19.899999999999999" customHeight="1">
      <c r="B67" s="105"/>
      <c r="D67" s="106" t="s">
        <v>197</v>
      </c>
      <c r="E67" s="107"/>
      <c r="F67" s="107"/>
      <c r="G67" s="107"/>
      <c r="H67" s="107"/>
      <c r="I67" s="107"/>
      <c r="J67" s="108">
        <f>J418</f>
        <v>0</v>
      </c>
      <c r="L67" s="105"/>
    </row>
    <row r="68" spans="2:12" s="9" customFormat="1" ht="19.899999999999999" customHeight="1">
      <c r="B68" s="105"/>
      <c r="D68" s="106" t="s">
        <v>198</v>
      </c>
      <c r="E68" s="107"/>
      <c r="F68" s="107"/>
      <c r="G68" s="107"/>
      <c r="H68" s="107"/>
      <c r="I68" s="107"/>
      <c r="J68" s="108">
        <f>J479</f>
        <v>0</v>
      </c>
      <c r="L68" s="105"/>
    </row>
    <row r="69" spans="2:12" s="9" customFormat="1" ht="19.899999999999999" customHeight="1">
      <c r="B69" s="105"/>
      <c r="D69" s="106" t="s">
        <v>199</v>
      </c>
      <c r="E69" s="107"/>
      <c r="F69" s="107"/>
      <c r="G69" s="107"/>
      <c r="H69" s="107"/>
      <c r="I69" s="107"/>
      <c r="J69" s="108">
        <f>J529</f>
        <v>0</v>
      </c>
      <c r="L69" s="105"/>
    </row>
    <row r="70" spans="2:12" s="1" customFormat="1" ht="21.75" customHeight="1">
      <c r="B70" s="34"/>
      <c r="L70" s="34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4"/>
    </row>
    <row r="75" spans="2:12" s="1" customFormat="1" ht="6.95" customHeight="1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34"/>
    </row>
    <row r="76" spans="2:12" s="1" customFormat="1" ht="24.95" customHeight="1">
      <c r="B76" s="34"/>
      <c r="C76" s="22" t="s">
        <v>113</v>
      </c>
      <c r="L76" s="34"/>
    </row>
    <row r="77" spans="2:12" s="1" customFormat="1" ht="6.95" customHeight="1">
      <c r="B77" s="34"/>
      <c r="L77" s="34"/>
    </row>
    <row r="78" spans="2:12" s="1" customFormat="1" ht="12" customHeight="1">
      <c r="B78" s="34"/>
      <c r="C78" s="28" t="s">
        <v>17</v>
      </c>
      <c r="L78" s="34"/>
    </row>
    <row r="79" spans="2:12" s="1" customFormat="1" ht="16.5" customHeight="1">
      <c r="B79" s="34"/>
      <c r="E79" s="315" t="str">
        <f>E7</f>
        <v>Parkovací stání a chodník při ZŠ Čkyně</v>
      </c>
      <c r="F79" s="316"/>
      <c r="G79" s="316"/>
      <c r="H79" s="316"/>
      <c r="L79" s="34"/>
    </row>
    <row r="80" spans="2:12" s="1" customFormat="1" ht="12" customHeight="1">
      <c r="B80" s="34"/>
      <c r="C80" s="28" t="s">
        <v>104</v>
      </c>
      <c r="L80" s="34"/>
    </row>
    <row r="81" spans="2:65" s="1" customFormat="1" ht="16.5" customHeight="1">
      <c r="B81" s="34"/>
      <c r="E81" s="277" t="str">
        <f>E9</f>
        <v>SO 102 - Chodník</v>
      </c>
      <c r="F81" s="317"/>
      <c r="G81" s="317"/>
      <c r="H81" s="317"/>
      <c r="L81" s="34"/>
    </row>
    <row r="82" spans="2:65" s="1" customFormat="1" ht="6.95" customHeight="1">
      <c r="B82" s="34"/>
      <c r="L82" s="34"/>
    </row>
    <row r="83" spans="2:65" s="1" customFormat="1" ht="12" customHeight="1">
      <c r="B83" s="34"/>
      <c r="C83" s="28" t="s">
        <v>25</v>
      </c>
      <c r="F83" s="26" t="str">
        <f>F12</f>
        <v>Čkyně</v>
      </c>
      <c r="I83" s="28" t="s">
        <v>27</v>
      </c>
      <c r="J83" s="51" t="str">
        <f>IF(J12="","",J12)</f>
        <v>6. 10. 2025</v>
      </c>
      <c r="L83" s="34"/>
    </row>
    <row r="84" spans="2:65" s="1" customFormat="1" ht="6.95" customHeight="1">
      <c r="B84" s="34"/>
      <c r="L84" s="34"/>
    </row>
    <row r="85" spans="2:65" s="1" customFormat="1" ht="40.15" customHeight="1">
      <c r="B85" s="34"/>
      <c r="C85" s="28" t="s">
        <v>33</v>
      </c>
      <c r="F85" s="26" t="str">
        <f>E15</f>
        <v xml:space="preserve">Obec Čkyně, Čkyně 2, 38481 Čkyně </v>
      </c>
      <c r="I85" s="28" t="s">
        <v>40</v>
      </c>
      <c r="J85" s="32" t="str">
        <f>E21</f>
        <v>Ing. Jiří Kaška, Plešivec 354, Český Krumlov</v>
      </c>
      <c r="L85" s="34"/>
    </row>
    <row r="86" spans="2:65" s="1" customFormat="1" ht="15.2" customHeight="1">
      <c r="B86" s="34"/>
      <c r="C86" s="28" t="s">
        <v>38</v>
      </c>
      <c r="F86" s="26" t="str">
        <f>IF(E18="","",E18)</f>
        <v>Vyplň údaj</v>
      </c>
      <c r="I86" s="28" t="s">
        <v>43</v>
      </c>
      <c r="J86" s="32" t="str">
        <f>E24</f>
        <v xml:space="preserve"> </v>
      </c>
      <c r="L86" s="34"/>
    </row>
    <row r="87" spans="2:65" s="1" customFormat="1" ht="10.35" customHeight="1">
      <c r="B87" s="34"/>
      <c r="L87" s="34"/>
    </row>
    <row r="88" spans="2:65" s="10" customFormat="1" ht="29.25" customHeight="1">
      <c r="B88" s="109"/>
      <c r="C88" s="110" t="s">
        <v>114</v>
      </c>
      <c r="D88" s="111" t="s">
        <v>66</v>
      </c>
      <c r="E88" s="111" t="s">
        <v>62</v>
      </c>
      <c r="F88" s="111" t="s">
        <v>63</v>
      </c>
      <c r="G88" s="111" t="s">
        <v>115</v>
      </c>
      <c r="H88" s="111" t="s">
        <v>116</v>
      </c>
      <c r="I88" s="111" t="s">
        <v>117</v>
      </c>
      <c r="J88" s="111" t="s">
        <v>109</v>
      </c>
      <c r="K88" s="112" t="s">
        <v>118</v>
      </c>
      <c r="L88" s="109"/>
      <c r="M88" s="58" t="s">
        <v>3</v>
      </c>
      <c r="N88" s="59" t="s">
        <v>51</v>
      </c>
      <c r="O88" s="59" t="s">
        <v>119</v>
      </c>
      <c r="P88" s="59" t="s">
        <v>120</v>
      </c>
      <c r="Q88" s="59" t="s">
        <v>121</v>
      </c>
      <c r="R88" s="59" t="s">
        <v>122</v>
      </c>
      <c r="S88" s="59" t="s">
        <v>123</v>
      </c>
      <c r="T88" s="60" t="s">
        <v>124</v>
      </c>
    </row>
    <row r="89" spans="2:65" s="1" customFormat="1" ht="22.9" customHeight="1">
      <c r="B89" s="34"/>
      <c r="C89" s="63" t="s">
        <v>125</v>
      </c>
      <c r="J89" s="113">
        <f>BK89</f>
        <v>0</v>
      </c>
      <c r="L89" s="34"/>
      <c r="M89" s="61"/>
      <c r="N89" s="52"/>
      <c r="O89" s="52"/>
      <c r="P89" s="114">
        <f>P90</f>
        <v>0</v>
      </c>
      <c r="Q89" s="52"/>
      <c r="R89" s="114">
        <f>R90</f>
        <v>112.50229481999997</v>
      </c>
      <c r="S89" s="52"/>
      <c r="T89" s="115">
        <f>T90</f>
        <v>36.603020000000001</v>
      </c>
      <c r="AT89" s="18" t="s">
        <v>80</v>
      </c>
      <c r="AU89" s="18" t="s">
        <v>110</v>
      </c>
      <c r="BK89" s="116">
        <f>BK90</f>
        <v>0</v>
      </c>
    </row>
    <row r="90" spans="2:65" s="11" customFormat="1" ht="25.9" customHeight="1">
      <c r="B90" s="117"/>
      <c r="D90" s="118" t="s">
        <v>80</v>
      </c>
      <c r="E90" s="119" t="s">
        <v>81</v>
      </c>
      <c r="F90" s="119" t="s">
        <v>95</v>
      </c>
      <c r="I90" s="120"/>
      <c r="J90" s="121">
        <f>BK90</f>
        <v>0</v>
      </c>
      <c r="L90" s="117"/>
      <c r="M90" s="122"/>
      <c r="P90" s="123">
        <f>P91+P263+P270+P323+P340+P378+P418+P479+P529</f>
        <v>0</v>
      </c>
      <c r="R90" s="123">
        <f>R91+R263+R270+R323+R340+R378+R418+R479+R529</f>
        <v>112.50229481999997</v>
      </c>
      <c r="T90" s="124">
        <f>T91+T263+T270+T323+T340+T378+T418+T479+T529</f>
        <v>36.603020000000001</v>
      </c>
      <c r="AR90" s="118" t="s">
        <v>24</v>
      </c>
      <c r="AT90" s="125" t="s">
        <v>80</v>
      </c>
      <c r="AU90" s="125" t="s">
        <v>81</v>
      </c>
      <c r="AY90" s="118" t="s">
        <v>127</v>
      </c>
      <c r="BK90" s="126">
        <f>BK91+BK263+BK270+BK323+BK340+BK378+BK418+BK479+BK529</f>
        <v>0</v>
      </c>
    </row>
    <row r="91" spans="2:65" s="11" customFormat="1" ht="22.9" customHeight="1">
      <c r="B91" s="117"/>
      <c r="D91" s="118" t="s">
        <v>80</v>
      </c>
      <c r="E91" s="127" t="s">
        <v>24</v>
      </c>
      <c r="F91" s="127" t="s">
        <v>128</v>
      </c>
      <c r="I91" s="120"/>
      <c r="J91" s="128">
        <f>BK91</f>
        <v>0</v>
      </c>
      <c r="L91" s="117"/>
      <c r="M91" s="122"/>
      <c r="P91" s="123">
        <f>SUM(P92:P262)</f>
        <v>0</v>
      </c>
      <c r="R91" s="123">
        <f>SUM(R92:R262)</f>
        <v>4.5957599999999994</v>
      </c>
      <c r="T91" s="124">
        <f>SUM(T92:T262)</f>
        <v>30.93</v>
      </c>
      <c r="AR91" s="118" t="s">
        <v>24</v>
      </c>
      <c r="AT91" s="125" t="s">
        <v>80</v>
      </c>
      <c r="AU91" s="125" t="s">
        <v>24</v>
      </c>
      <c r="AY91" s="118" t="s">
        <v>127</v>
      </c>
      <c r="BK91" s="126">
        <f>SUM(BK92:BK262)</f>
        <v>0</v>
      </c>
    </row>
    <row r="92" spans="2:65" s="1" customFormat="1" ht="37.9" customHeight="1">
      <c r="B92" s="129"/>
      <c r="C92" s="130" t="s">
        <v>24</v>
      </c>
      <c r="D92" s="130" t="s">
        <v>129</v>
      </c>
      <c r="E92" s="131" t="s">
        <v>200</v>
      </c>
      <c r="F92" s="132" t="s">
        <v>201</v>
      </c>
      <c r="G92" s="133" t="s">
        <v>132</v>
      </c>
      <c r="H92" s="134">
        <v>45.1</v>
      </c>
      <c r="I92" s="135"/>
      <c r="J92" s="136">
        <f>ROUND(I92*H92,2)</f>
        <v>0</v>
      </c>
      <c r="K92" s="132" t="s">
        <v>133</v>
      </c>
      <c r="L92" s="34"/>
      <c r="M92" s="137" t="s">
        <v>3</v>
      </c>
      <c r="N92" s="138" t="s">
        <v>52</v>
      </c>
      <c r="P92" s="139">
        <f>O92*H92</f>
        <v>0</v>
      </c>
      <c r="Q92" s="139">
        <v>0</v>
      </c>
      <c r="R92" s="139">
        <f>Q92*H92</f>
        <v>0</v>
      </c>
      <c r="S92" s="139">
        <v>0.26</v>
      </c>
      <c r="T92" s="140">
        <f>S92*H92</f>
        <v>11.726000000000001</v>
      </c>
      <c r="AR92" s="141" t="s">
        <v>134</v>
      </c>
      <c r="AT92" s="141" t="s">
        <v>129</v>
      </c>
      <c r="AU92" s="141" t="s">
        <v>90</v>
      </c>
      <c r="AY92" s="18" t="s">
        <v>127</v>
      </c>
      <c r="BE92" s="142">
        <f>IF(N92="základní",J92,0)</f>
        <v>0</v>
      </c>
      <c r="BF92" s="142">
        <f>IF(N92="snížená",J92,0)</f>
        <v>0</v>
      </c>
      <c r="BG92" s="142">
        <f>IF(N92="zákl. přenesená",J92,0)</f>
        <v>0</v>
      </c>
      <c r="BH92" s="142">
        <f>IF(N92="sníž. přenesená",J92,0)</f>
        <v>0</v>
      </c>
      <c r="BI92" s="142">
        <f>IF(N92="nulová",J92,0)</f>
        <v>0</v>
      </c>
      <c r="BJ92" s="18" t="s">
        <v>24</v>
      </c>
      <c r="BK92" s="142">
        <f>ROUND(I92*H92,2)</f>
        <v>0</v>
      </c>
      <c r="BL92" s="18" t="s">
        <v>134</v>
      </c>
      <c r="BM92" s="141" t="s">
        <v>649</v>
      </c>
    </row>
    <row r="93" spans="2:65" s="1" customFormat="1" ht="11.25">
      <c r="B93" s="34"/>
      <c r="D93" s="143" t="s">
        <v>136</v>
      </c>
      <c r="F93" s="144" t="s">
        <v>203</v>
      </c>
      <c r="I93" s="145"/>
      <c r="L93" s="34"/>
      <c r="M93" s="146"/>
      <c r="T93" s="55"/>
      <c r="AT93" s="18" t="s">
        <v>136</v>
      </c>
      <c r="AU93" s="18" t="s">
        <v>90</v>
      </c>
    </row>
    <row r="94" spans="2:65" s="12" customFormat="1" ht="11.25">
      <c r="B94" s="147"/>
      <c r="D94" s="148" t="s">
        <v>138</v>
      </c>
      <c r="E94" s="149" t="s">
        <v>3</v>
      </c>
      <c r="F94" s="150" t="s">
        <v>650</v>
      </c>
      <c r="H94" s="151">
        <v>45.1</v>
      </c>
      <c r="I94" s="152"/>
      <c r="L94" s="147"/>
      <c r="M94" s="153"/>
      <c r="T94" s="154"/>
      <c r="AT94" s="149" t="s">
        <v>138</v>
      </c>
      <c r="AU94" s="149" t="s">
        <v>90</v>
      </c>
      <c r="AV94" s="12" t="s">
        <v>90</v>
      </c>
      <c r="AW94" s="12" t="s">
        <v>140</v>
      </c>
      <c r="AX94" s="12" t="s">
        <v>81</v>
      </c>
      <c r="AY94" s="149" t="s">
        <v>127</v>
      </c>
    </row>
    <row r="95" spans="2:65" s="13" customFormat="1" ht="11.25">
      <c r="B95" s="155"/>
      <c r="D95" s="148" t="s">
        <v>138</v>
      </c>
      <c r="E95" s="156" t="s">
        <v>3</v>
      </c>
      <c r="F95" s="157" t="s">
        <v>141</v>
      </c>
      <c r="H95" s="158">
        <v>45.1</v>
      </c>
      <c r="I95" s="159"/>
      <c r="L95" s="155"/>
      <c r="M95" s="160"/>
      <c r="T95" s="161"/>
      <c r="AT95" s="156" t="s">
        <v>138</v>
      </c>
      <c r="AU95" s="156" t="s">
        <v>90</v>
      </c>
      <c r="AV95" s="13" t="s">
        <v>134</v>
      </c>
      <c r="AW95" s="13" t="s">
        <v>140</v>
      </c>
      <c r="AX95" s="13" t="s">
        <v>24</v>
      </c>
      <c r="AY95" s="156" t="s">
        <v>127</v>
      </c>
    </row>
    <row r="96" spans="2:65" s="1" customFormat="1" ht="37.9" customHeight="1">
      <c r="B96" s="129"/>
      <c r="C96" s="130" t="s">
        <v>90</v>
      </c>
      <c r="D96" s="130" t="s">
        <v>129</v>
      </c>
      <c r="E96" s="131" t="s">
        <v>205</v>
      </c>
      <c r="F96" s="132" t="s">
        <v>206</v>
      </c>
      <c r="G96" s="133" t="s">
        <v>132</v>
      </c>
      <c r="H96" s="134">
        <v>45.1</v>
      </c>
      <c r="I96" s="135"/>
      <c r="J96" s="136">
        <f>ROUND(I96*H96,2)</f>
        <v>0</v>
      </c>
      <c r="K96" s="132" t="s">
        <v>133</v>
      </c>
      <c r="L96" s="34"/>
      <c r="M96" s="137" t="s">
        <v>3</v>
      </c>
      <c r="N96" s="138" t="s">
        <v>52</v>
      </c>
      <c r="P96" s="139">
        <f>O96*H96</f>
        <v>0</v>
      </c>
      <c r="Q96" s="139">
        <v>0</v>
      </c>
      <c r="R96" s="139">
        <f>Q96*H96</f>
        <v>0</v>
      </c>
      <c r="S96" s="139">
        <v>0.28999999999999998</v>
      </c>
      <c r="T96" s="140">
        <f>S96*H96</f>
        <v>13.078999999999999</v>
      </c>
      <c r="AR96" s="141" t="s">
        <v>134</v>
      </c>
      <c r="AT96" s="141" t="s">
        <v>129</v>
      </c>
      <c r="AU96" s="141" t="s">
        <v>90</v>
      </c>
      <c r="AY96" s="18" t="s">
        <v>127</v>
      </c>
      <c r="BE96" s="142">
        <f>IF(N96="základní",J96,0)</f>
        <v>0</v>
      </c>
      <c r="BF96" s="142">
        <f>IF(N96="snížená",J96,0)</f>
        <v>0</v>
      </c>
      <c r="BG96" s="142">
        <f>IF(N96="zákl. přenesená",J96,0)</f>
        <v>0</v>
      </c>
      <c r="BH96" s="142">
        <f>IF(N96="sníž. přenesená",J96,0)</f>
        <v>0</v>
      </c>
      <c r="BI96" s="142">
        <f>IF(N96="nulová",J96,0)</f>
        <v>0</v>
      </c>
      <c r="BJ96" s="18" t="s">
        <v>24</v>
      </c>
      <c r="BK96" s="142">
        <f>ROUND(I96*H96,2)</f>
        <v>0</v>
      </c>
      <c r="BL96" s="18" t="s">
        <v>134</v>
      </c>
      <c r="BM96" s="141" t="s">
        <v>651</v>
      </c>
    </row>
    <row r="97" spans="2:65" s="1" customFormat="1" ht="11.25">
      <c r="B97" s="34"/>
      <c r="D97" s="143" t="s">
        <v>136</v>
      </c>
      <c r="F97" s="144" t="s">
        <v>208</v>
      </c>
      <c r="I97" s="145"/>
      <c r="L97" s="34"/>
      <c r="M97" s="146"/>
      <c r="T97" s="55"/>
      <c r="AT97" s="18" t="s">
        <v>136</v>
      </c>
      <c r="AU97" s="18" t="s">
        <v>90</v>
      </c>
    </row>
    <row r="98" spans="2:65" s="12" customFormat="1" ht="11.25">
      <c r="B98" s="147"/>
      <c r="D98" s="148" t="s">
        <v>138</v>
      </c>
      <c r="E98" s="149" t="s">
        <v>3</v>
      </c>
      <c r="F98" s="150" t="s">
        <v>652</v>
      </c>
      <c r="H98" s="151">
        <v>45.1</v>
      </c>
      <c r="I98" s="152"/>
      <c r="L98" s="147"/>
      <c r="M98" s="153"/>
      <c r="T98" s="154"/>
      <c r="AT98" s="149" t="s">
        <v>138</v>
      </c>
      <c r="AU98" s="149" t="s">
        <v>90</v>
      </c>
      <c r="AV98" s="12" t="s">
        <v>90</v>
      </c>
      <c r="AW98" s="12" t="s">
        <v>140</v>
      </c>
      <c r="AX98" s="12" t="s">
        <v>81</v>
      </c>
      <c r="AY98" s="149" t="s">
        <v>127</v>
      </c>
    </row>
    <row r="99" spans="2:65" s="13" customFormat="1" ht="11.25">
      <c r="B99" s="155"/>
      <c r="D99" s="148" t="s">
        <v>138</v>
      </c>
      <c r="E99" s="156" t="s">
        <v>3</v>
      </c>
      <c r="F99" s="157" t="s">
        <v>141</v>
      </c>
      <c r="H99" s="158">
        <v>45.1</v>
      </c>
      <c r="I99" s="159"/>
      <c r="L99" s="155"/>
      <c r="M99" s="160"/>
      <c r="T99" s="161"/>
      <c r="AT99" s="156" t="s">
        <v>138</v>
      </c>
      <c r="AU99" s="156" t="s">
        <v>90</v>
      </c>
      <c r="AV99" s="13" t="s">
        <v>134</v>
      </c>
      <c r="AW99" s="13" t="s">
        <v>140</v>
      </c>
      <c r="AX99" s="13" t="s">
        <v>24</v>
      </c>
      <c r="AY99" s="156" t="s">
        <v>127</v>
      </c>
    </row>
    <row r="100" spans="2:65" s="1" customFormat="1" ht="24.2" customHeight="1">
      <c r="B100" s="129"/>
      <c r="C100" s="130" t="s">
        <v>148</v>
      </c>
      <c r="D100" s="130" t="s">
        <v>129</v>
      </c>
      <c r="E100" s="131" t="s">
        <v>230</v>
      </c>
      <c r="F100" s="132" t="s">
        <v>231</v>
      </c>
      <c r="G100" s="133" t="s">
        <v>232</v>
      </c>
      <c r="H100" s="134">
        <v>25</v>
      </c>
      <c r="I100" s="135"/>
      <c r="J100" s="136">
        <f>ROUND(I100*H100,2)</f>
        <v>0</v>
      </c>
      <c r="K100" s="132" t="s">
        <v>133</v>
      </c>
      <c r="L100" s="34"/>
      <c r="M100" s="137" t="s">
        <v>3</v>
      </c>
      <c r="N100" s="138" t="s">
        <v>52</v>
      </c>
      <c r="P100" s="139">
        <f>O100*H100</f>
        <v>0</v>
      </c>
      <c r="Q100" s="139">
        <v>0</v>
      </c>
      <c r="R100" s="139">
        <f>Q100*H100</f>
        <v>0</v>
      </c>
      <c r="S100" s="139">
        <v>0.20499999999999999</v>
      </c>
      <c r="T100" s="140">
        <f>S100*H100</f>
        <v>5.125</v>
      </c>
      <c r="AR100" s="141" t="s">
        <v>134</v>
      </c>
      <c r="AT100" s="141" t="s">
        <v>129</v>
      </c>
      <c r="AU100" s="141" t="s">
        <v>90</v>
      </c>
      <c r="AY100" s="18" t="s">
        <v>127</v>
      </c>
      <c r="BE100" s="142">
        <f>IF(N100="základní",J100,0)</f>
        <v>0</v>
      </c>
      <c r="BF100" s="142">
        <f>IF(N100="snížená",J100,0)</f>
        <v>0</v>
      </c>
      <c r="BG100" s="142">
        <f>IF(N100="zákl. přenesená",J100,0)</f>
        <v>0</v>
      </c>
      <c r="BH100" s="142">
        <f>IF(N100="sníž. přenesená",J100,0)</f>
        <v>0</v>
      </c>
      <c r="BI100" s="142">
        <f>IF(N100="nulová",J100,0)</f>
        <v>0</v>
      </c>
      <c r="BJ100" s="18" t="s">
        <v>24</v>
      </c>
      <c r="BK100" s="142">
        <f>ROUND(I100*H100,2)</f>
        <v>0</v>
      </c>
      <c r="BL100" s="18" t="s">
        <v>134</v>
      </c>
      <c r="BM100" s="141" t="s">
        <v>233</v>
      </c>
    </row>
    <row r="101" spans="2:65" s="1" customFormat="1" ht="11.25">
      <c r="B101" s="34"/>
      <c r="D101" s="143" t="s">
        <v>136</v>
      </c>
      <c r="F101" s="144" t="s">
        <v>234</v>
      </c>
      <c r="I101" s="145"/>
      <c r="L101" s="34"/>
      <c r="M101" s="146"/>
      <c r="T101" s="55"/>
      <c r="AT101" s="18" t="s">
        <v>136</v>
      </c>
      <c r="AU101" s="18" t="s">
        <v>90</v>
      </c>
    </row>
    <row r="102" spans="2:65" s="12" customFormat="1" ht="11.25">
      <c r="B102" s="147"/>
      <c r="D102" s="148" t="s">
        <v>138</v>
      </c>
      <c r="E102" s="149" t="s">
        <v>3</v>
      </c>
      <c r="F102" s="150" t="s">
        <v>653</v>
      </c>
      <c r="H102" s="151">
        <v>25</v>
      </c>
      <c r="I102" s="152"/>
      <c r="L102" s="147"/>
      <c r="M102" s="153"/>
      <c r="T102" s="154"/>
      <c r="AT102" s="149" t="s">
        <v>138</v>
      </c>
      <c r="AU102" s="149" t="s">
        <v>90</v>
      </c>
      <c r="AV102" s="12" t="s">
        <v>90</v>
      </c>
      <c r="AW102" s="12" t="s">
        <v>140</v>
      </c>
      <c r="AX102" s="12" t="s">
        <v>81</v>
      </c>
      <c r="AY102" s="149" t="s">
        <v>127</v>
      </c>
    </row>
    <row r="103" spans="2:65" s="13" customFormat="1" ht="11.25">
      <c r="B103" s="155"/>
      <c r="D103" s="148" t="s">
        <v>138</v>
      </c>
      <c r="E103" s="156" t="s">
        <v>3</v>
      </c>
      <c r="F103" s="157" t="s">
        <v>141</v>
      </c>
      <c r="H103" s="158">
        <v>25</v>
      </c>
      <c r="I103" s="159"/>
      <c r="L103" s="155"/>
      <c r="M103" s="160"/>
      <c r="T103" s="161"/>
      <c r="AT103" s="156" t="s">
        <v>138</v>
      </c>
      <c r="AU103" s="156" t="s">
        <v>90</v>
      </c>
      <c r="AV103" s="13" t="s">
        <v>134</v>
      </c>
      <c r="AW103" s="13" t="s">
        <v>140</v>
      </c>
      <c r="AX103" s="13" t="s">
        <v>24</v>
      </c>
      <c r="AY103" s="156" t="s">
        <v>127</v>
      </c>
    </row>
    <row r="104" spans="2:65" s="1" customFormat="1" ht="24.2" customHeight="1">
      <c r="B104" s="129"/>
      <c r="C104" s="130" t="s">
        <v>134</v>
      </c>
      <c r="D104" s="130" t="s">
        <v>129</v>
      </c>
      <c r="E104" s="131" t="s">
        <v>236</v>
      </c>
      <c r="F104" s="132" t="s">
        <v>237</v>
      </c>
      <c r="G104" s="133" t="s">
        <v>232</v>
      </c>
      <c r="H104" s="134">
        <v>25</v>
      </c>
      <c r="I104" s="135"/>
      <c r="J104" s="136">
        <f>ROUND(I104*H104,2)</f>
        <v>0</v>
      </c>
      <c r="K104" s="132" t="s">
        <v>133</v>
      </c>
      <c r="L104" s="34"/>
      <c r="M104" s="137" t="s">
        <v>3</v>
      </c>
      <c r="N104" s="138" t="s">
        <v>52</v>
      </c>
      <c r="P104" s="139">
        <f>O104*H104</f>
        <v>0</v>
      </c>
      <c r="Q104" s="139">
        <v>0</v>
      </c>
      <c r="R104" s="139">
        <f>Q104*H104</f>
        <v>0</v>
      </c>
      <c r="S104" s="139">
        <v>0.04</v>
      </c>
      <c r="T104" s="140">
        <f>S104*H104</f>
        <v>1</v>
      </c>
      <c r="AR104" s="141" t="s">
        <v>134</v>
      </c>
      <c r="AT104" s="141" t="s">
        <v>129</v>
      </c>
      <c r="AU104" s="141" t="s">
        <v>90</v>
      </c>
      <c r="AY104" s="18" t="s">
        <v>127</v>
      </c>
      <c r="BE104" s="142">
        <f>IF(N104="základní",J104,0)</f>
        <v>0</v>
      </c>
      <c r="BF104" s="142">
        <f>IF(N104="snížená",J104,0)</f>
        <v>0</v>
      </c>
      <c r="BG104" s="142">
        <f>IF(N104="zákl. přenesená",J104,0)</f>
        <v>0</v>
      </c>
      <c r="BH104" s="142">
        <f>IF(N104="sníž. přenesená",J104,0)</f>
        <v>0</v>
      </c>
      <c r="BI104" s="142">
        <f>IF(N104="nulová",J104,0)</f>
        <v>0</v>
      </c>
      <c r="BJ104" s="18" t="s">
        <v>24</v>
      </c>
      <c r="BK104" s="142">
        <f>ROUND(I104*H104,2)</f>
        <v>0</v>
      </c>
      <c r="BL104" s="18" t="s">
        <v>134</v>
      </c>
      <c r="BM104" s="141" t="s">
        <v>654</v>
      </c>
    </row>
    <row r="105" spans="2:65" s="1" customFormat="1" ht="11.25">
      <c r="B105" s="34"/>
      <c r="D105" s="143" t="s">
        <v>136</v>
      </c>
      <c r="F105" s="144" t="s">
        <v>239</v>
      </c>
      <c r="I105" s="145"/>
      <c r="L105" s="34"/>
      <c r="M105" s="146"/>
      <c r="T105" s="55"/>
      <c r="AT105" s="18" t="s">
        <v>136</v>
      </c>
      <c r="AU105" s="18" t="s">
        <v>90</v>
      </c>
    </row>
    <row r="106" spans="2:65" s="12" customFormat="1" ht="11.25">
      <c r="B106" s="147"/>
      <c r="D106" s="148" t="s">
        <v>138</v>
      </c>
      <c r="E106" s="149" t="s">
        <v>3</v>
      </c>
      <c r="F106" s="150" t="s">
        <v>655</v>
      </c>
      <c r="H106" s="151">
        <v>25</v>
      </c>
      <c r="I106" s="152"/>
      <c r="L106" s="147"/>
      <c r="M106" s="153"/>
      <c r="T106" s="154"/>
      <c r="AT106" s="149" t="s">
        <v>138</v>
      </c>
      <c r="AU106" s="149" t="s">
        <v>90</v>
      </c>
      <c r="AV106" s="12" t="s">
        <v>90</v>
      </c>
      <c r="AW106" s="12" t="s">
        <v>140</v>
      </c>
      <c r="AX106" s="12" t="s">
        <v>81</v>
      </c>
      <c r="AY106" s="149" t="s">
        <v>127</v>
      </c>
    </row>
    <row r="107" spans="2:65" s="13" customFormat="1" ht="11.25">
      <c r="B107" s="155"/>
      <c r="D107" s="148" t="s">
        <v>138</v>
      </c>
      <c r="E107" s="156" t="s">
        <v>3</v>
      </c>
      <c r="F107" s="157" t="s">
        <v>141</v>
      </c>
      <c r="H107" s="158">
        <v>25</v>
      </c>
      <c r="I107" s="159"/>
      <c r="L107" s="155"/>
      <c r="M107" s="160"/>
      <c r="T107" s="161"/>
      <c r="AT107" s="156" t="s">
        <v>138</v>
      </c>
      <c r="AU107" s="156" t="s">
        <v>90</v>
      </c>
      <c r="AV107" s="13" t="s">
        <v>134</v>
      </c>
      <c r="AW107" s="13" t="s">
        <v>140</v>
      </c>
      <c r="AX107" s="13" t="s">
        <v>24</v>
      </c>
      <c r="AY107" s="156" t="s">
        <v>127</v>
      </c>
    </row>
    <row r="108" spans="2:65" s="1" customFormat="1" ht="16.5" customHeight="1">
      <c r="B108" s="129"/>
      <c r="C108" s="130" t="s">
        <v>159</v>
      </c>
      <c r="D108" s="130" t="s">
        <v>129</v>
      </c>
      <c r="E108" s="131" t="s">
        <v>656</v>
      </c>
      <c r="F108" s="132" t="s">
        <v>657</v>
      </c>
      <c r="G108" s="133" t="s">
        <v>132</v>
      </c>
      <c r="H108" s="134">
        <v>310</v>
      </c>
      <c r="I108" s="135"/>
      <c r="J108" s="136">
        <f>ROUND(I108*H108,2)</f>
        <v>0</v>
      </c>
      <c r="K108" s="132" t="s">
        <v>133</v>
      </c>
      <c r="L108" s="34"/>
      <c r="M108" s="137" t="s">
        <v>3</v>
      </c>
      <c r="N108" s="138" t="s">
        <v>52</v>
      </c>
      <c r="P108" s="139">
        <f>O108*H108</f>
        <v>0</v>
      </c>
      <c r="Q108" s="139">
        <v>0</v>
      </c>
      <c r="R108" s="139">
        <f>Q108*H108</f>
        <v>0</v>
      </c>
      <c r="S108" s="139">
        <v>0</v>
      </c>
      <c r="T108" s="140">
        <f>S108*H108</f>
        <v>0</v>
      </c>
      <c r="AR108" s="141" t="s">
        <v>134</v>
      </c>
      <c r="AT108" s="141" t="s">
        <v>129</v>
      </c>
      <c r="AU108" s="141" t="s">
        <v>90</v>
      </c>
      <c r="AY108" s="18" t="s">
        <v>127</v>
      </c>
      <c r="BE108" s="142">
        <f>IF(N108="základní",J108,0)</f>
        <v>0</v>
      </c>
      <c r="BF108" s="142">
        <f>IF(N108="snížená",J108,0)</f>
        <v>0</v>
      </c>
      <c r="BG108" s="142">
        <f>IF(N108="zákl. přenesená",J108,0)</f>
        <v>0</v>
      </c>
      <c r="BH108" s="142">
        <f>IF(N108="sníž. přenesená",J108,0)</f>
        <v>0</v>
      </c>
      <c r="BI108" s="142">
        <f>IF(N108="nulová",J108,0)</f>
        <v>0</v>
      </c>
      <c r="BJ108" s="18" t="s">
        <v>24</v>
      </c>
      <c r="BK108" s="142">
        <f>ROUND(I108*H108,2)</f>
        <v>0</v>
      </c>
      <c r="BL108" s="18" t="s">
        <v>134</v>
      </c>
      <c r="BM108" s="141" t="s">
        <v>658</v>
      </c>
    </row>
    <row r="109" spans="2:65" s="1" customFormat="1" ht="11.25">
      <c r="B109" s="34"/>
      <c r="D109" s="143" t="s">
        <v>136</v>
      </c>
      <c r="F109" s="144" t="s">
        <v>659</v>
      </c>
      <c r="I109" s="145"/>
      <c r="L109" s="34"/>
      <c r="M109" s="146"/>
      <c r="T109" s="55"/>
      <c r="AT109" s="18" t="s">
        <v>136</v>
      </c>
      <c r="AU109" s="18" t="s">
        <v>90</v>
      </c>
    </row>
    <row r="110" spans="2:65" s="12" customFormat="1" ht="11.25">
      <c r="B110" s="147"/>
      <c r="D110" s="148" t="s">
        <v>138</v>
      </c>
      <c r="E110" s="149" t="s">
        <v>3</v>
      </c>
      <c r="F110" s="150" t="s">
        <v>660</v>
      </c>
      <c r="H110" s="151">
        <v>310</v>
      </c>
      <c r="I110" s="152"/>
      <c r="L110" s="147"/>
      <c r="M110" s="153"/>
      <c r="T110" s="154"/>
      <c r="AT110" s="149" t="s">
        <v>138</v>
      </c>
      <c r="AU110" s="149" t="s">
        <v>90</v>
      </c>
      <c r="AV110" s="12" t="s">
        <v>90</v>
      </c>
      <c r="AW110" s="12" t="s">
        <v>140</v>
      </c>
      <c r="AX110" s="12" t="s">
        <v>81</v>
      </c>
      <c r="AY110" s="149" t="s">
        <v>127</v>
      </c>
    </row>
    <row r="111" spans="2:65" s="13" customFormat="1" ht="11.25">
      <c r="B111" s="155"/>
      <c r="D111" s="148" t="s">
        <v>138</v>
      </c>
      <c r="E111" s="156" t="s">
        <v>3</v>
      </c>
      <c r="F111" s="157" t="s">
        <v>141</v>
      </c>
      <c r="H111" s="158">
        <v>310</v>
      </c>
      <c r="I111" s="159"/>
      <c r="L111" s="155"/>
      <c r="M111" s="160"/>
      <c r="T111" s="161"/>
      <c r="AT111" s="156" t="s">
        <v>138</v>
      </c>
      <c r="AU111" s="156" t="s">
        <v>90</v>
      </c>
      <c r="AV111" s="13" t="s">
        <v>134</v>
      </c>
      <c r="AW111" s="13" t="s">
        <v>140</v>
      </c>
      <c r="AX111" s="13" t="s">
        <v>24</v>
      </c>
      <c r="AY111" s="156" t="s">
        <v>127</v>
      </c>
    </row>
    <row r="112" spans="2:65" s="1" customFormat="1" ht="21.75" customHeight="1">
      <c r="B112" s="129"/>
      <c r="C112" s="130" t="s">
        <v>164</v>
      </c>
      <c r="D112" s="130" t="s">
        <v>129</v>
      </c>
      <c r="E112" s="131" t="s">
        <v>661</v>
      </c>
      <c r="F112" s="132" t="s">
        <v>662</v>
      </c>
      <c r="G112" s="133" t="s">
        <v>243</v>
      </c>
      <c r="H112" s="134">
        <v>56.87</v>
      </c>
      <c r="I112" s="135"/>
      <c r="J112" s="136">
        <f>ROUND(I112*H112,2)</f>
        <v>0</v>
      </c>
      <c r="K112" s="132" t="s">
        <v>133</v>
      </c>
      <c r="L112" s="34"/>
      <c r="M112" s="137" t="s">
        <v>3</v>
      </c>
      <c r="N112" s="138" t="s">
        <v>52</v>
      </c>
      <c r="P112" s="139">
        <f>O112*H112</f>
        <v>0</v>
      </c>
      <c r="Q112" s="139">
        <v>0</v>
      </c>
      <c r="R112" s="139">
        <f>Q112*H112</f>
        <v>0</v>
      </c>
      <c r="S112" s="139">
        <v>0</v>
      </c>
      <c r="T112" s="140">
        <f>S112*H112</f>
        <v>0</v>
      </c>
      <c r="AR112" s="141" t="s">
        <v>134</v>
      </c>
      <c r="AT112" s="141" t="s">
        <v>129</v>
      </c>
      <c r="AU112" s="141" t="s">
        <v>90</v>
      </c>
      <c r="AY112" s="18" t="s">
        <v>127</v>
      </c>
      <c r="BE112" s="142">
        <f>IF(N112="základní",J112,0)</f>
        <v>0</v>
      </c>
      <c r="BF112" s="142">
        <f>IF(N112="snížená",J112,0)</f>
        <v>0</v>
      </c>
      <c r="BG112" s="142">
        <f>IF(N112="zákl. přenesená",J112,0)</f>
        <v>0</v>
      </c>
      <c r="BH112" s="142">
        <f>IF(N112="sníž. přenesená",J112,0)</f>
        <v>0</v>
      </c>
      <c r="BI112" s="142">
        <f>IF(N112="nulová",J112,0)</f>
        <v>0</v>
      </c>
      <c r="BJ112" s="18" t="s">
        <v>24</v>
      </c>
      <c r="BK112" s="142">
        <f>ROUND(I112*H112,2)</f>
        <v>0</v>
      </c>
      <c r="BL112" s="18" t="s">
        <v>134</v>
      </c>
      <c r="BM112" s="141" t="s">
        <v>663</v>
      </c>
    </row>
    <row r="113" spans="2:65" s="1" customFormat="1" ht="11.25">
      <c r="B113" s="34"/>
      <c r="D113" s="143" t="s">
        <v>136</v>
      </c>
      <c r="F113" s="144" t="s">
        <v>664</v>
      </c>
      <c r="I113" s="145"/>
      <c r="L113" s="34"/>
      <c r="M113" s="146"/>
      <c r="T113" s="55"/>
      <c r="AT113" s="18" t="s">
        <v>136</v>
      </c>
      <c r="AU113" s="18" t="s">
        <v>90</v>
      </c>
    </row>
    <row r="114" spans="2:65" s="12" customFormat="1" ht="11.25">
      <c r="B114" s="147"/>
      <c r="D114" s="148" t="s">
        <v>138</v>
      </c>
      <c r="E114" s="149" t="s">
        <v>3</v>
      </c>
      <c r="F114" s="150" t="s">
        <v>665</v>
      </c>
      <c r="H114" s="151">
        <v>6</v>
      </c>
      <c r="I114" s="152"/>
      <c r="L114" s="147"/>
      <c r="M114" s="153"/>
      <c r="T114" s="154"/>
      <c r="AT114" s="149" t="s">
        <v>138</v>
      </c>
      <c r="AU114" s="149" t="s">
        <v>90</v>
      </c>
      <c r="AV114" s="12" t="s">
        <v>90</v>
      </c>
      <c r="AW114" s="12" t="s">
        <v>140</v>
      </c>
      <c r="AX114" s="12" t="s">
        <v>81</v>
      </c>
      <c r="AY114" s="149" t="s">
        <v>127</v>
      </c>
    </row>
    <row r="115" spans="2:65" s="12" customFormat="1" ht="11.25">
      <c r="B115" s="147"/>
      <c r="D115" s="148" t="s">
        <v>138</v>
      </c>
      <c r="E115" s="149" t="s">
        <v>3</v>
      </c>
      <c r="F115" s="150" t="s">
        <v>666</v>
      </c>
      <c r="H115" s="151">
        <v>34</v>
      </c>
      <c r="I115" s="152"/>
      <c r="L115" s="147"/>
      <c r="M115" s="153"/>
      <c r="T115" s="154"/>
      <c r="AT115" s="149" t="s">
        <v>138</v>
      </c>
      <c r="AU115" s="149" t="s">
        <v>90</v>
      </c>
      <c r="AV115" s="12" t="s">
        <v>90</v>
      </c>
      <c r="AW115" s="12" t="s">
        <v>140</v>
      </c>
      <c r="AX115" s="12" t="s">
        <v>81</v>
      </c>
      <c r="AY115" s="149" t="s">
        <v>127</v>
      </c>
    </row>
    <row r="116" spans="2:65" s="12" customFormat="1" ht="11.25">
      <c r="B116" s="147"/>
      <c r="D116" s="148" t="s">
        <v>138</v>
      </c>
      <c r="E116" s="149" t="s">
        <v>3</v>
      </c>
      <c r="F116" s="150" t="s">
        <v>667</v>
      </c>
      <c r="H116" s="151">
        <v>16.87</v>
      </c>
      <c r="I116" s="152"/>
      <c r="L116" s="147"/>
      <c r="M116" s="153"/>
      <c r="T116" s="154"/>
      <c r="AT116" s="149" t="s">
        <v>138</v>
      </c>
      <c r="AU116" s="149" t="s">
        <v>90</v>
      </c>
      <c r="AV116" s="12" t="s">
        <v>90</v>
      </c>
      <c r="AW116" s="12" t="s">
        <v>140</v>
      </c>
      <c r="AX116" s="12" t="s">
        <v>81</v>
      </c>
      <c r="AY116" s="149" t="s">
        <v>127</v>
      </c>
    </row>
    <row r="117" spans="2:65" s="13" customFormat="1" ht="11.25">
      <c r="B117" s="155"/>
      <c r="D117" s="148" t="s">
        <v>138</v>
      </c>
      <c r="E117" s="156" t="s">
        <v>3</v>
      </c>
      <c r="F117" s="157" t="s">
        <v>141</v>
      </c>
      <c r="H117" s="158">
        <v>56.870000000000005</v>
      </c>
      <c r="I117" s="159"/>
      <c r="L117" s="155"/>
      <c r="M117" s="160"/>
      <c r="T117" s="161"/>
      <c r="AT117" s="156" t="s">
        <v>138</v>
      </c>
      <c r="AU117" s="156" t="s">
        <v>90</v>
      </c>
      <c r="AV117" s="13" t="s">
        <v>134</v>
      </c>
      <c r="AW117" s="13" t="s">
        <v>140</v>
      </c>
      <c r="AX117" s="13" t="s">
        <v>24</v>
      </c>
      <c r="AY117" s="156" t="s">
        <v>127</v>
      </c>
    </row>
    <row r="118" spans="2:65" s="1" customFormat="1" ht="33" customHeight="1">
      <c r="B118" s="129"/>
      <c r="C118" s="130" t="s">
        <v>169</v>
      </c>
      <c r="D118" s="130" t="s">
        <v>129</v>
      </c>
      <c r="E118" s="131" t="s">
        <v>248</v>
      </c>
      <c r="F118" s="132" t="s">
        <v>249</v>
      </c>
      <c r="G118" s="133" t="s">
        <v>243</v>
      </c>
      <c r="H118" s="134">
        <v>3.2639999999999998</v>
      </c>
      <c r="I118" s="135"/>
      <c r="J118" s="136">
        <f>ROUND(I118*H118,2)</f>
        <v>0</v>
      </c>
      <c r="K118" s="132" t="s">
        <v>133</v>
      </c>
      <c r="L118" s="34"/>
      <c r="M118" s="137" t="s">
        <v>3</v>
      </c>
      <c r="N118" s="138" t="s">
        <v>52</v>
      </c>
      <c r="P118" s="139">
        <f>O118*H118</f>
        <v>0</v>
      </c>
      <c r="Q118" s="139">
        <v>0</v>
      </c>
      <c r="R118" s="139">
        <f>Q118*H118</f>
        <v>0</v>
      </c>
      <c r="S118" s="139">
        <v>0</v>
      </c>
      <c r="T118" s="140">
        <f>S118*H118</f>
        <v>0</v>
      </c>
      <c r="AR118" s="141" t="s">
        <v>134</v>
      </c>
      <c r="AT118" s="141" t="s">
        <v>129</v>
      </c>
      <c r="AU118" s="141" t="s">
        <v>90</v>
      </c>
      <c r="AY118" s="18" t="s">
        <v>127</v>
      </c>
      <c r="BE118" s="142">
        <f>IF(N118="základní",J118,0)</f>
        <v>0</v>
      </c>
      <c r="BF118" s="142">
        <f>IF(N118="snížená",J118,0)</f>
        <v>0</v>
      </c>
      <c r="BG118" s="142">
        <f>IF(N118="zákl. přenesená",J118,0)</f>
        <v>0</v>
      </c>
      <c r="BH118" s="142">
        <f>IF(N118="sníž. přenesená",J118,0)</f>
        <v>0</v>
      </c>
      <c r="BI118" s="142">
        <f>IF(N118="nulová",J118,0)</f>
        <v>0</v>
      </c>
      <c r="BJ118" s="18" t="s">
        <v>24</v>
      </c>
      <c r="BK118" s="142">
        <f>ROUND(I118*H118,2)</f>
        <v>0</v>
      </c>
      <c r="BL118" s="18" t="s">
        <v>134</v>
      </c>
      <c r="BM118" s="141" t="s">
        <v>668</v>
      </c>
    </row>
    <row r="119" spans="2:65" s="1" customFormat="1" ht="11.25">
      <c r="B119" s="34"/>
      <c r="D119" s="143" t="s">
        <v>136</v>
      </c>
      <c r="F119" s="144" t="s">
        <v>251</v>
      </c>
      <c r="I119" s="145"/>
      <c r="L119" s="34"/>
      <c r="M119" s="146"/>
      <c r="T119" s="55"/>
      <c r="AT119" s="18" t="s">
        <v>136</v>
      </c>
      <c r="AU119" s="18" t="s">
        <v>90</v>
      </c>
    </row>
    <row r="120" spans="2:65" s="14" customFormat="1" ht="11.25">
      <c r="B120" s="162"/>
      <c r="D120" s="148" t="s">
        <v>138</v>
      </c>
      <c r="E120" s="163" t="s">
        <v>3</v>
      </c>
      <c r="F120" s="164" t="s">
        <v>669</v>
      </c>
      <c r="H120" s="163" t="s">
        <v>3</v>
      </c>
      <c r="I120" s="165"/>
      <c r="L120" s="162"/>
      <c r="M120" s="166"/>
      <c r="T120" s="167"/>
      <c r="AT120" s="163" t="s">
        <v>138</v>
      </c>
      <c r="AU120" s="163" t="s">
        <v>90</v>
      </c>
      <c r="AV120" s="14" t="s">
        <v>24</v>
      </c>
      <c r="AW120" s="14" t="s">
        <v>140</v>
      </c>
      <c r="AX120" s="14" t="s">
        <v>81</v>
      </c>
      <c r="AY120" s="163" t="s">
        <v>127</v>
      </c>
    </row>
    <row r="121" spans="2:65" s="12" customFormat="1" ht="11.25">
      <c r="B121" s="147"/>
      <c r="D121" s="148" t="s">
        <v>138</v>
      </c>
      <c r="E121" s="149" t="s">
        <v>3</v>
      </c>
      <c r="F121" s="150" t="s">
        <v>670</v>
      </c>
      <c r="H121" s="151">
        <v>1.6320000000000003</v>
      </c>
      <c r="I121" s="152"/>
      <c r="L121" s="147"/>
      <c r="M121" s="153"/>
      <c r="T121" s="154"/>
      <c r="AT121" s="149" t="s">
        <v>138</v>
      </c>
      <c r="AU121" s="149" t="s">
        <v>90</v>
      </c>
      <c r="AV121" s="12" t="s">
        <v>90</v>
      </c>
      <c r="AW121" s="12" t="s">
        <v>140</v>
      </c>
      <c r="AX121" s="12" t="s">
        <v>81</v>
      </c>
      <c r="AY121" s="149" t="s">
        <v>127</v>
      </c>
    </row>
    <row r="122" spans="2:65" s="12" customFormat="1" ht="11.25">
      <c r="B122" s="147"/>
      <c r="D122" s="148" t="s">
        <v>138</v>
      </c>
      <c r="E122" s="149" t="s">
        <v>3</v>
      </c>
      <c r="F122" s="150" t="s">
        <v>671</v>
      </c>
      <c r="H122" s="151">
        <v>1.6320000000000003</v>
      </c>
      <c r="I122" s="152"/>
      <c r="L122" s="147"/>
      <c r="M122" s="153"/>
      <c r="T122" s="154"/>
      <c r="AT122" s="149" t="s">
        <v>138</v>
      </c>
      <c r="AU122" s="149" t="s">
        <v>90</v>
      </c>
      <c r="AV122" s="12" t="s">
        <v>90</v>
      </c>
      <c r="AW122" s="12" t="s">
        <v>140</v>
      </c>
      <c r="AX122" s="12" t="s">
        <v>81</v>
      </c>
      <c r="AY122" s="149" t="s">
        <v>127</v>
      </c>
    </row>
    <row r="123" spans="2:65" s="13" customFormat="1" ht="11.25">
      <c r="B123" s="155"/>
      <c r="D123" s="148" t="s">
        <v>138</v>
      </c>
      <c r="E123" s="156" t="s">
        <v>3</v>
      </c>
      <c r="F123" s="157" t="s">
        <v>141</v>
      </c>
      <c r="H123" s="158">
        <v>3.2640000000000007</v>
      </c>
      <c r="I123" s="159"/>
      <c r="L123" s="155"/>
      <c r="M123" s="160"/>
      <c r="T123" s="161"/>
      <c r="AT123" s="156" t="s">
        <v>138</v>
      </c>
      <c r="AU123" s="156" t="s">
        <v>90</v>
      </c>
      <c r="AV123" s="13" t="s">
        <v>134</v>
      </c>
      <c r="AW123" s="13" t="s">
        <v>140</v>
      </c>
      <c r="AX123" s="13" t="s">
        <v>24</v>
      </c>
      <c r="AY123" s="156" t="s">
        <v>127</v>
      </c>
    </row>
    <row r="124" spans="2:65" s="1" customFormat="1" ht="24.2" customHeight="1">
      <c r="B124" s="129"/>
      <c r="C124" s="130" t="s">
        <v>174</v>
      </c>
      <c r="D124" s="130" t="s">
        <v>129</v>
      </c>
      <c r="E124" s="131" t="s">
        <v>672</v>
      </c>
      <c r="F124" s="132" t="s">
        <v>673</v>
      </c>
      <c r="G124" s="133" t="s">
        <v>243</v>
      </c>
      <c r="H124" s="134">
        <v>2</v>
      </c>
      <c r="I124" s="135"/>
      <c r="J124" s="136">
        <f>ROUND(I124*H124,2)</f>
        <v>0</v>
      </c>
      <c r="K124" s="132" t="s">
        <v>133</v>
      </c>
      <c r="L124" s="34"/>
      <c r="M124" s="137" t="s">
        <v>3</v>
      </c>
      <c r="N124" s="138" t="s">
        <v>52</v>
      </c>
      <c r="P124" s="139">
        <f>O124*H124</f>
        <v>0</v>
      </c>
      <c r="Q124" s="139">
        <v>0</v>
      </c>
      <c r="R124" s="139">
        <f>Q124*H124</f>
        <v>0</v>
      </c>
      <c r="S124" s="139">
        <v>0</v>
      </c>
      <c r="T124" s="140">
        <f>S124*H124</f>
        <v>0</v>
      </c>
      <c r="AR124" s="141" t="s">
        <v>134</v>
      </c>
      <c r="AT124" s="141" t="s">
        <v>129</v>
      </c>
      <c r="AU124" s="141" t="s">
        <v>90</v>
      </c>
      <c r="AY124" s="18" t="s">
        <v>127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8" t="s">
        <v>24</v>
      </c>
      <c r="BK124" s="142">
        <f>ROUND(I124*H124,2)</f>
        <v>0</v>
      </c>
      <c r="BL124" s="18" t="s">
        <v>134</v>
      </c>
      <c r="BM124" s="141" t="s">
        <v>674</v>
      </c>
    </row>
    <row r="125" spans="2:65" s="1" customFormat="1" ht="11.25">
      <c r="B125" s="34"/>
      <c r="D125" s="143" t="s">
        <v>136</v>
      </c>
      <c r="F125" s="144" t="s">
        <v>675</v>
      </c>
      <c r="I125" s="145"/>
      <c r="L125" s="34"/>
      <c r="M125" s="146"/>
      <c r="T125" s="55"/>
      <c r="AT125" s="18" t="s">
        <v>136</v>
      </c>
      <c r="AU125" s="18" t="s">
        <v>90</v>
      </c>
    </row>
    <row r="126" spans="2:65" s="12" customFormat="1" ht="11.25">
      <c r="B126" s="147"/>
      <c r="D126" s="148" t="s">
        <v>138</v>
      </c>
      <c r="E126" s="149" t="s">
        <v>3</v>
      </c>
      <c r="F126" s="150" t="s">
        <v>676</v>
      </c>
      <c r="H126" s="151">
        <v>2</v>
      </c>
      <c r="I126" s="152"/>
      <c r="L126" s="147"/>
      <c r="M126" s="153"/>
      <c r="T126" s="154"/>
      <c r="AT126" s="149" t="s">
        <v>138</v>
      </c>
      <c r="AU126" s="149" t="s">
        <v>90</v>
      </c>
      <c r="AV126" s="12" t="s">
        <v>90</v>
      </c>
      <c r="AW126" s="12" t="s">
        <v>140</v>
      </c>
      <c r="AX126" s="12" t="s">
        <v>81</v>
      </c>
      <c r="AY126" s="149" t="s">
        <v>127</v>
      </c>
    </row>
    <row r="127" spans="2:65" s="13" customFormat="1" ht="11.25">
      <c r="B127" s="155"/>
      <c r="D127" s="148" t="s">
        <v>138</v>
      </c>
      <c r="E127" s="156" t="s">
        <v>3</v>
      </c>
      <c r="F127" s="157" t="s">
        <v>141</v>
      </c>
      <c r="H127" s="158">
        <v>2</v>
      </c>
      <c r="I127" s="159"/>
      <c r="L127" s="155"/>
      <c r="M127" s="160"/>
      <c r="T127" s="161"/>
      <c r="AT127" s="156" t="s">
        <v>138</v>
      </c>
      <c r="AU127" s="156" t="s">
        <v>90</v>
      </c>
      <c r="AV127" s="13" t="s">
        <v>134</v>
      </c>
      <c r="AW127" s="13" t="s">
        <v>140</v>
      </c>
      <c r="AX127" s="13" t="s">
        <v>24</v>
      </c>
      <c r="AY127" s="156" t="s">
        <v>127</v>
      </c>
    </row>
    <row r="128" spans="2:65" s="1" customFormat="1" ht="24.2" customHeight="1">
      <c r="B128" s="129"/>
      <c r="C128" s="130" t="s">
        <v>180</v>
      </c>
      <c r="D128" s="130" t="s">
        <v>129</v>
      </c>
      <c r="E128" s="131" t="s">
        <v>677</v>
      </c>
      <c r="F128" s="132" t="s">
        <v>678</v>
      </c>
      <c r="G128" s="133" t="s">
        <v>243</v>
      </c>
      <c r="H128" s="134">
        <v>22.5</v>
      </c>
      <c r="I128" s="135"/>
      <c r="J128" s="136">
        <f>ROUND(I128*H128,2)</f>
        <v>0</v>
      </c>
      <c r="K128" s="132" t="s">
        <v>133</v>
      </c>
      <c r="L128" s="34"/>
      <c r="M128" s="137" t="s">
        <v>3</v>
      </c>
      <c r="N128" s="138" t="s">
        <v>52</v>
      </c>
      <c r="P128" s="139">
        <f>O128*H128</f>
        <v>0</v>
      </c>
      <c r="Q128" s="139">
        <v>0</v>
      </c>
      <c r="R128" s="139">
        <f>Q128*H128</f>
        <v>0</v>
      </c>
      <c r="S128" s="139">
        <v>0</v>
      </c>
      <c r="T128" s="140">
        <f>S128*H128</f>
        <v>0</v>
      </c>
      <c r="AR128" s="141" t="s">
        <v>134</v>
      </c>
      <c r="AT128" s="141" t="s">
        <v>129</v>
      </c>
      <c r="AU128" s="141" t="s">
        <v>90</v>
      </c>
      <c r="AY128" s="18" t="s">
        <v>127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8" t="s">
        <v>24</v>
      </c>
      <c r="BK128" s="142">
        <f>ROUND(I128*H128,2)</f>
        <v>0</v>
      </c>
      <c r="BL128" s="18" t="s">
        <v>134</v>
      </c>
      <c r="BM128" s="141" t="s">
        <v>679</v>
      </c>
    </row>
    <row r="129" spans="2:65" s="1" customFormat="1" ht="11.25">
      <c r="B129" s="34"/>
      <c r="D129" s="143" t="s">
        <v>136</v>
      </c>
      <c r="F129" s="144" t="s">
        <v>680</v>
      </c>
      <c r="I129" s="145"/>
      <c r="L129" s="34"/>
      <c r="M129" s="146"/>
      <c r="T129" s="55"/>
      <c r="AT129" s="18" t="s">
        <v>136</v>
      </c>
      <c r="AU129" s="18" t="s">
        <v>90</v>
      </c>
    </row>
    <row r="130" spans="2:65" s="12" customFormat="1" ht="11.25">
      <c r="B130" s="147"/>
      <c r="D130" s="148" t="s">
        <v>138</v>
      </c>
      <c r="E130" s="149" t="s">
        <v>3</v>
      </c>
      <c r="F130" s="150" t="s">
        <v>681</v>
      </c>
      <c r="H130" s="151">
        <v>22.5</v>
      </c>
      <c r="I130" s="152"/>
      <c r="L130" s="147"/>
      <c r="M130" s="153"/>
      <c r="T130" s="154"/>
      <c r="AT130" s="149" t="s">
        <v>138</v>
      </c>
      <c r="AU130" s="149" t="s">
        <v>90</v>
      </c>
      <c r="AV130" s="12" t="s">
        <v>90</v>
      </c>
      <c r="AW130" s="12" t="s">
        <v>140</v>
      </c>
      <c r="AX130" s="12" t="s">
        <v>81</v>
      </c>
      <c r="AY130" s="149" t="s">
        <v>127</v>
      </c>
    </row>
    <row r="131" spans="2:65" s="13" customFormat="1" ht="11.25">
      <c r="B131" s="155"/>
      <c r="D131" s="148" t="s">
        <v>138</v>
      </c>
      <c r="E131" s="156" t="s">
        <v>3</v>
      </c>
      <c r="F131" s="157" t="s">
        <v>141</v>
      </c>
      <c r="H131" s="158">
        <v>22.5</v>
      </c>
      <c r="I131" s="159"/>
      <c r="L131" s="155"/>
      <c r="M131" s="160"/>
      <c r="T131" s="161"/>
      <c r="AT131" s="156" t="s">
        <v>138</v>
      </c>
      <c r="AU131" s="156" t="s">
        <v>90</v>
      </c>
      <c r="AV131" s="13" t="s">
        <v>134</v>
      </c>
      <c r="AW131" s="13" t="s">
        <v>140</v>
      </c>
      <c r="AX131" s="13" t="s">
        <v>24</v>
      </c>
      <c r="AY131" s="156" t="s">
        <v>127</v>
      </c>
    </row>
    <row r="132" spans="2:65" s="1" customFormat="1" ht="24.2" customHeight="1">
      <c r="B132" s="129"/>
      <c r="C132" s="130" t="s">
        <v>29</v>
      </c>
      <c r="D132" s="130" t="s">
        <v>129</v>
      </c>
      <c r="E132" s="131" t="s">
        <v>682</v>
      </c>
      <c r="F132" s="132" t="s">
        <v>683</v>
      </c>
      <c r="G132" s="133" t="s">
        <v>243</v>
      </c>
      <c r="H132" s="134">
        <v>5.4</v>
      </c>
      <c r="I132" s="135"/>
      <c r="J132" s="136">
        <f>ROUND(I132*H132,2)</f>
        <v>0</v>
      </c>
      <c r="K132" s="132" t="s">
        <v>133</v>
      </c>
      <c r="L132" s="34"/>
      <c r="M132" s="137" t="s">
        <v>3</v>
      </c>
      <c r="N132" s="138" t="s">
        <v>52</v>
      </c>
      <c r="P132" s="139">
        <f>O132*H132</f>
        <v>0</v>
      </c>
      <c r="Q132" s="139">
        <v>0</v>
      </c>
      <c r="R132" s="139">
        <f>Q132*H132</f>
        <v>0</v>
      </c>
      <c r="S132" s="139">
        <v>0</v>
      </c>
      <c r="T132" s="140">
        <f>S132*H132</f>
        <v>0</v>
      </c>
      <c r="AR132" s="141" t="s">
        <v>134</v>
      </c>
      <c r="AT132" s="141" t="s">
        <v>129</v>
      </c>
      <c r="AU132" s="141" t="s">
        <v>90</v>
      </c>
      <c r="AY132" s="18" t="s">
        <v>127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8" t="s">
        <v>24</v>
      </c>
      <c r="BK132" s="142">
        <f>ROUND(I132*H132,2)</f>
        <v>0</v>
      </c>
      <c r="BL132" s="18" t="s">
        <v>134</v>
      </c>
      <c r="BM132" s="141" t="s">
        <v>684</v>
      </c>
    </row>
    <row r="133" spans="2:65" s="1" customFormat="1" ht="11.25">
      <c r="B133" s="34"/>
      <c r="D133" s="143" t="s">
        <v>136</v>
      </c>
      <c r="F133" s="144" t="s">
        <v>685</v>
      </c>
      <c r="I133" s="145"/>
      <c r="L133" s="34"/>
      <c r="M133" s="146"/>
      <c r="T133" s="55"/>
      <c r="AT133" s="18" t="s">
        <v>136</v>
      </c>
      <c r="AU133" s="18" t="s">
        <v>90</v>
      </c>
    </row>
    <row r="134" spans="2:65" s="12" customFormat="1" ht="11.25">
      <c r="B134" s="147"/>
      <c r="D134" s="148" t="s">
        <v>138</v>
      </c>
      <c r="E134" s="149" t="s">
        <v>3</v>
      </c>
      <c r="F134" s="150" t="s">
        <v>686</v>
      </c>
      <c r="H134" s="151">
        <v>5.3999999999999995</v>
      </c>
      <c r="I134" s="152"/>
      <c r="L134" s="147"/>
      <c r="M134" s="153"/>
      <c r="T134" s="154"/>
      <c r="AT134" s="149" t="s">
        <v>138</v>
      </c>
      <c r="AU134" s="149" t="s">
        <v>90</v>
      </c>
      <c r="AV134" s="12" t="s">
        <v>90</v>
      </c>
      <c r="AW134" s="12" t="s">
        <v>140</v>
      </c>
      <c r="AX134" s="12" t="s">
        <v>81</v>
      </c>
      <c r="AY134" s="149" t="s">
        <v>127</v>
      </c>
    </row>
    <row r="135" spans="2:65" s="13" customFormat="1" ht="11.25">
      <c r="B135" s="155"/>
      <c r="D135" s="148" t="s">
        <v>138</v>
      </c>
      <c r="E135" s="156" t="s">
        <v>3</v>
      </c>
      <c r="F135" s="157" t="s">
        <v>141</v>
      </c>
      <c r="H135" s="158">
        <v>5.3999999999999995</v>
      </c>
      <c r="I135" s="159"/>
      <c r="L135" s="155"/>
      <c r="M135" s="160"/>
      <c r="T135" s="161"/>
      <c r="AT135" s="156" t="s">
        <v>138</v>
      </c>
      <c r="AU135" s="156" t="s">
        <v>90</v>
      </c>
      <c r="AV135" s="13" t="s">
        <v>134</v>
      </c>
      <c r="AW135" s="13" t="s">
        <v>140</v>
      </c>
      <c r="AX135" s="13" t="s">
        <v>24</v>
      </c>
      <c r="AY135" s="156" t="s">
        <v>127</v>
      </c>
    </row>
    <row r="136" spans="2:65" s="1" customFormat="1" ht="24.2" customHeight="1">
      <c r="B136" s="129"/>
      <c r="C136" s="130" t="s">
        <v>255</v>
      </c>
      <c r="D136" s="130" t="s">
        <v>129</v>
      </c>
      <c r="E136" s="131" t="s">
        <v>262</v>
      </c>
      <c r="F136" s="132" t="s">
        <v>263</v>
      </c>
      <c r="G136" s="133" t="s">
        <v>132</v>
      </c>
      <c r="H136" s="134">
        <v>9</v>
      </c>
      <c r="I136" s="135"/>
      <c r="J136" s="136">
        <f>ROUND(I136*H136,2)</f>
        <v>0</v>
      </c>
      <c r="K136" s="132" t="s">
        <v>133</v>
      </c>
      <c r="L136" s="34"/>
      <c r="M136" s="137" t="s">
        <v>3</v>
      </c>
      <c r="N136" s="138" t="s">
        <v>52</v>
      </c>
      <c r="P136" s="139">
        <f>O136*H136</f>
        <v>0</v>
      </c>
      <c r="Q136" s="139">
        <v>8.4000000000000003E-4</v>
      </c>
      <c r="R136" s="139">
        <f>Q136*H136</f>
        <v>7.5600000000000007E-3</v>
      </c>
      <c r="S136" s="139">
        <v>0</v>
      </c>
      <c r="T136" s="140">
        <f>S136*H136</f>
        <v>0</v>
      </c>
      <c r="AR136" s="141" t="s">
        <v>134</v>
      </c>
      <c r="AT136" s="141" t="s">
        <v>129</v>
      </c>
      <c r="AU136" s="141" t="s">
        <v>90</v>
      </c>
      <c r="AY136" s="18" t="s">
        <v>127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8" t="s">
        <v>24</v>
      </c>
      <c r="BK136" s="142">
        <f>ROUND(I136*H136,2)</f>
        <v>0</v>
      </c>
      <c r="BL136" s="18" t="s">
        <v>134</v>
      </c>
      <c r="BM136" s="141" t="s">
        <v>687</v>
      </c>
    </row>
    <row r="137" spans="2:65" s="1" customFormat="1" ht="11.25">
      <c r="B137" s="34"/>
      <c r="D137" s="143" t="s">
        <v>136</v>
      </c>
      <c r="F137" s="144" t="s">
        <v>265</v>
      </c>
      <c r="I137" s="145"/>
      <c r="L137" s="34"/>
      <c r="M137" s="146"/>
      <c r="T137" s="55"/>
      <c r="AT137" s="18" t="s">
        <v>136</v>
      </c>
      <c r="AU137" s="18" t="s">
        <v>90</v>
      </c>
    </row>
    <row r="138" spans="2:65" s="12" customFormat="1" ht="11.25">
      <c r="B138" s="147"/>
      <c r="D138" s="148" t="s">
        <v>138</v>
      </c>
      <c r="E138" s="149" t="s">
        <v>3</v>
      </c>
      <c r="F138" s="150" t="s">
        <v>688</v>
      </c>
      <c r="H138" s="151">
        <v>9</v>
      </c>
      <c r="I138" s="152"/>
      <c r="L138" s="147"/>
      <c r="M138" s="153"/>
      <c r="T138" s="154"/>
      <c r="AT138" s="149" t="s">
        <v>138</v>
      </c>
      <c r="AU138" s="149" t="s">
        <v>90</v>
      </c>
      <c r="AV138" s="12" t="s">
        <v>90</v>
      </c>
      <c r="AW138" s="12" t="s">
        <v>140</v>
      </c>
      <c r="AX138" s="12" t="s">
        <v>81</v>
      </c>
      <c r="AY138" s="149" t="s">
        <v>127</v>
      </c>
    </row>
    <row r="139" spans="2:65" s="13" customFormat="1" ht="11.25">
      <c r="B139" s="155"/>
      <c r="D139" s="148" t="s">
        <v>138</v>
      </c>
      <c r="E139" s="156" t="s">
        <v>3</v>
      </c>
      <c r="F139" s="157" t="s">
        <v>141</v>
      </c>
      <c r="H139" s="158">
        <v>9</v>
      </c>
      <c r="I139" s="159"/>
      <c r="L139" s="155"/>
      <c r="M139" s="160"/>
      <c r="T139" s="161"/>
      <c r="AT139" s="156" t="s">
        <v>138</v>
      </c>
      <c r="AU139" s="156" t="s">
        <v>90</v>
      </c>
      <c r="AV139" s="13" t="s">
        <v>134</v>
      </c>
      <c r="AW139" s="13" t="s">
        <v>140</v>
      </c>
      <c r="AX139" s="13" t="s">
        <v>24</v>
      </c>
      <c r="AY139" s="156" t="s">
        <v>127</v>
      </c>
    </row>
    <row r="140" spans="2:65" s="1" customFormat="1" ht="24.2" customHeight="1">
      <c r="B140" s="129"/>
      <c r="C140" s="130" t="s">
        <v>9</v>
      </c>
      <c r="D140" s="130" t="s">
        <v>129</v>
      </c>
      <c r="E140" s="131" t="s">
        <v>269</v>
      </c>
      <c r="F140" s="132" t="s">
        <v>270</v>
      </c>
      <c r="G140" s="133" t="s">
        <v>132</v>
      </c>
      <c r="H140" s="134">
        <v>9</v>
      </c>
      <c r="I140" s="135"/>
      <c r="J140" s="136">
        <f>ROUND(I140*H140,2)</f>
        <v>0</v>
      </c>
      <c r="K140" s="132" t="s">
        <v>133</v>
      </c>
      <c r="L140" s="34"/>
      <c r="M140" s="137" t="s">
        <v>3</v>
      </c>
      <c r="N140" s="138" t="s">
        <v>52</v>
      </c>
      <c r="P140" s="139">
        <f>O140*H140</f>
        <v>0</v>
      </c>
      <c r="Q140" s="139">
        <v>0</v>
      </c>
      <c r="R140" s="139">
        <f>Q140*H140</f>
        <v>0</v>
      </c>
      <c r="S140" s="139">
        <v>0</v>
      </c>
      <c r="T140" s="140">
        <f>S140*H140</f>
        <v>0</v>
      </c>
      <c r="AR140" s="141" t="s">
        <v>134</v>
      </c>
      <c r="AT140" s="141" t="s">
        <v>129</v>
      </c>
      <c r="AU140" s="141" t="s">
        <v>90</v>
      </c>
      <c r="AY140" s="18" t="s">
        <v>127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8" t="s">
        <v>24</v>
      </c>
      <c r="BK140" s="142">
        <f>ROUND(I140*H140,2)</f>
        <v>0</v>
      </c>
      <c r="BL140" s="18" t="s">
        <v>134</v>
      </c>
      <c r="BM140" s="141" t="s">
        <v>689</v>
      </c>
    </row>
    <row r="141" spans="2:65" s="1" customFormat="1" ht="11.25">
      <c r="B141" s="34"/>
      <c r="D141" s="143" t="s">
        <v>136</v>
      </c>
      <c r="F141" s="144" t="s">
        <v>272</v>
      </c>
      <c r="I141" s="145"/>
      <c r="L141" s="34"/>
      <c r="M141" s="146"/>
      <c r="T141" s="55"/>
      <c r="AT141" s="18" t="s">
        <v>136</v>
      </c>
      <c r="AU141" s="18" t="s">
        <v>90</v>
      </c>
    </row>
    <row r="142" spans="2:65" s="12" customFormat="1" ht="11.25">
      <c r="B142" s="147"/>
      <c r="D142" s="148" t="s">
        <v>138</v>
      </c>
      <c r="E142" s="149" t="s">
        <v>3</v>
      </c>
      <c r="F142" s="150" t="s">
        <v>688</v>
      </c>
      <c r="H142" s="151">
        <v>9</v>
      </c>
      <c r="I142" s="152"/>
      <c r="L142" s="147"/>
      <c r="M142" s="153"/>
      <c r="T142" s="154"/>
      <c r="AT142" s="149" t="s">
        <v>138</v>
      </c>
      <c r="AU142" s="149" t="s">
        <v>90</v>
      </c>
      <c r="AV142" s="12" t="s">
        <v>90</v>
      </c>
      <c r="AW142" s="12" t="s">
        <v>140</v>
      </c>
      <c r="AX142" s="12" t="s">
        <v>81</v>
      </c>
      <c r="AY142" s="149" t="s">
        <v>127</v>
      </c>
    </row>
    <row r="143" spans="2:65" s="13" customFormat="1" ht="11.25">
      <c r="B143" s="155"/>
      <c r="D143" s="148" t="s">
        <v>138</v>
      </c>
      <c r="E143" s="156" t="s">
        <v>3</v>
      </c>
      <c r="F143" s="157" t="s">
        <v>141</v>
      </c>
      <c r="H143" s="158">
        <v>9</v>
      </c>
      <c r="I143" s="159"/>
      <c r="L143" s="155"/>
      <c r="M143" s="160"/>
      <c r="T143" s="161"/>
      <c r="AT143" s="156" t="s">
        <v>138</v>
      </c>
      <c r="AU143" s="156" t="s">
        <v>90</v>
      </c>
      <c r="AV143" s="13" t="s">
        <v>134</v>
      </c>
      <c r="AW143" s="13" t="s">
        <v>140</v>
      </c>
      <c r="AX143" s="13" t="s">
        <v>24</v>
      </c>
      <c r="AY143" s="156" t="s">
        <v>127</v>
      </c>
    </row>
    <row r="144" spans="2:65" s="1" customFormat="1" ht="37.9" customHeight="1">
      <c r="B144" s="129"/>
      <c r="C144" s="130" t="s">
        <v>268</v>
      </c>
      <c r="D144" s="130" t="s">
        <v>129</v>
      </c>
      <c r="E144" s="131" t="s">
        <v>274</v>
      </c>
      <c r="F144" s="132" t="s">
        <v>275</v>
      </c>
      <c r="G144" s="133" t="s">
        <v>243</v>
      </c>
      <c r="H144" s="134">
        <v>90.034000000000006</v>
      </c>
      <c r="I144" s="135"/>
      <c r="J144" s="136">
        <f>ROUND(I144*H144,2)</f>
        <v>0</v>
      </c>
      <c r="K144" s="132" t="s">
        <v>133</v>
      </c>
      <c r="L144" s="34"/>
      <c r="M144" s="137" t="s">
        <v>3</v>
      </c>
      <c r="N144" s="138" t="s">
        <v>52</v>
      </c>
      <c r="P144" s="139">
        <f>O144*H144</f>
        <v>0</v>
      </c>
      <c r="Q144" s="139">
        <v>0</v>
      </c>
      <c r="R144" s="139">
        <f>Q144*H144</f>
        <v>0</v>
      </c>
      <c r="S144" s="139">
        <v>0</v>
      </c>
      <c r="T144" s="140">
        <f>S144*H144</f>
        <v>0</v>
      </c>
      <c r="AR144" s="141" t="s">
        <v>134</v>
      </c>
      <c r="AT144" s="141" t="s">
        <v>129</v>
      </c>
      <c r="AU144" s="141" t="s">
        <v>90</v>
      </c>
      <c r="AY144" s="18" t="s">
        <v>127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8" t="s">
        <v>24</v>
      </c>
      <c r="BK144" s="142">
        <f>ROUND(I144*H144,2)</f>
        <v>0</v>
      </c>
      <c r="BL144" s="18" t="s">
        <v>134</v>
      </c>
      <c r="BM144" s="141" t="s">
        <v>690</v>
      </c>
    </row>
    <row r="145" spans="2:65" s="1" customFormat="1" ht="11.25">
      <c r="B145" s="34"/>
      <c r="D145" s="143" t="s">
        <v>136</v>
      </c>
      <c r="F145" s="144" t="s">
        <v>277</v>
      </c>
      <c r="I145" s="145"/>
      <c r="L145" s="34"/>
      <c r="M145" s="146"/>
      <c r="T145" s="55"/>
      <c r="AT145" s="18" t="s">
        <v>136</v>
      </c>
      <c r="AU145" s="18" t="s">
        <v>90</v>
      </c>
    </row>
    <row r="146" spans="2:65" s="14" customFormat="1" ht="11.25">
      <c r="B146" s="162"/>
      <c r="D146" s="148" t="s">
        <v>138</v>
      </c>
      <c r="E146" s="163" t="s">
        <v>3</v>
      </c>
      <c r="F146" s="164" t="s">
        <v>278</v>
      </c>
      <c r="H146" s="163" t="s">
        <v>3</v>
      </c>
      <c r="I146" s="165"/>
      <c r="L146" s="162"/>
      <c r="M146" s="166"/>
      <c r="T146" s="167"/>
      <c r="AT146" s="163" t="s">
        <v>138</v>
      </c>
      <c r="AU146" s="163" t="s">
        <v>90</v>
      </c>
      <c r="AV146" s="14" t="s">
        <v>24</v>
      </c>
      <c r="AW146" s="14" t="s">
        <v>140</v>
      </c>
      <c r="AX146" s="14" t="s">
        <v>81</v>
      </c>
      <c r="AY146" s="163" t="s">
        <v>127</v>
      </c>
    </row>
    <row r="147" spans="2:65" s="12" customFormat="1" ht="11.25">
      <c r="B147" s="147"/>
      <c r="D147" s="148" t="s">
        <v>138</v>
      </c>
      <c r="E147" s="149" t="s">
        <v>3</v>
      </c>
      <c r="F147" s="150" t="s">
        <v>691</v>
      </c>
      <c r="H147" s="151">
        <v>90.034000000000006</v>
      </c>
      <c r="I147" s="152"/>
      <c r="L147" s="147"/>
      <c r="M147" s="153"/>
      <c r="T147" s="154"/>
      <c r="AT147" s="149" t="s">
        <v>138</v>
      </c>
      <c r="AU147" s="149" t="s">
        <v>90</v>
      </c>
      <c r="AV147" s="12" t="s">
        <v>90</v>
      </c>
      <c r="AW147" s="12" t="s">
        <v>140</v>
      </c>
      <c r="AX147" s="12" t="s">
        <v>81</v>
      </c>
      <c r="AY147" s="149" t="s">
        <v>127</v>
      </c>
    </row>
    <row r="148" spans="2:65" s="13" customFormat="1" ht="11.25">
      <c r="B148" s="155"/>
      <c r="D148" s="148" t="s">
        <v>138</v>
      </c>
      <c r="E148" s="156" t="s">
        <v>3</v>
      </c>
      <c r="F148" s="157" t="s">
        <v>141</v>
      </c>
      <c r="H148" s="158">
        <v>90.034000000000006</v>
      </c>
      <c r="I148" s="159"/>
      <c r="L148" s="155"/>
      <c r="M148" s="160"/>
      <c r="T148" s="161"/>
      <c r="AT148" s="156" t="s">
        <v>138</v>
      </c>
      <c r="AU148" s="156" t="s">
        <v>90</v>
      </c>
      <c r="AV148" s="13" t="s">
        <v>134</v>
      </c>
      <c r="AW148" s="13" t="s">
        <v>140</v>
      </c>
      <c r="AX148" s="13" t="s">
        <v>24</v>
      </c>
      <c r="AY148" s="156" t="s">
        <v>127</v>
      </c>
    </row>
    <row r="149" spans="2:65" s="1" customFormat="1" ht="37.9" customHeight="1">
      <c r="B149" s="129"/>
      <c r="C149" s="130" t="s">
        <v>273</v>
      </c>
      <c r="D149" s="130" t="s">
        <v>129</v>
      </c>
      <c r="E149" s="131" t="s">
        <v>281</v>
      </c>
      <c r="F149" s="132" t="s">
        <v>282</v>
      </c>
      <c r="G149" s="133" t="s">
        <v>243</v>
      </c>
      <c r="H149" s="134">
        <v>2250.85</v>
      </c>
      <c r="I149" s="135"/>
      <c r="J149" s="136">
        <f>ROUND(I149*H149,2)</f>
        <v>0</v>
      </c>
      <c r="K149" s="132" t="s">
        <v>133</v>
      </c>
      <c r="L149" s="34"/>
      <c r="M149" s="137" t="s">
        <v>3</v>
      </c>
      <c r="N149" s="138" t="s">
        <v>52</v>
      </c>
      <c r="P149" s="139">
        <f>O149*H149</f>
        <v>0</v>
      </c>
      <c r="Q149" s="139">
        <v>0</v>
      </c>
      <c r="R149" s="139">
        <f>Q149*H149</f>
        <v>0</v>
      </c>
      <c r="S149" s="139">
        <v>0</v>
      </c>
      <c r="T149" s="140">
        <f>S149*H149</f>
        <v>0</v>
      </c>
      <c r="AR149" s="141" t="s">
        <v>134</v>
      </c>
      <c r="AT149" s="141" t="s">
        <v>129</v>
      </c>
      <c r="AU149" s="141" t="s">
        <v>90</v>
      </c>
      <c r="AY149" s="18" t="s">
        <v>127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8" t="s">
        <v>24</v>
      </c>
      <c r="BK149" s="142">
        <f>ROUND(I149*H149,2)</f>
        <v>0</v>
      </c>
      <c r="BL149" s="18" t="s">
        <v>134</v>
      </c>
      <c r="BM149" s="141" t="s">
        <v>692</v>
      </c>
    </row>
    <row r="150" spans="2:65" s="1" customFormat="1" ht="11.25">
      <c r="B150" s="34"/>
      <c r="D150" s="143" t="s">
        <v>136</v>
      </c>
      <c r="F150" s="144" t="s">
        <v>284</v>
      </c>
      <c r="I150" s="145"/>
      <c r="L150" s="34"/>
      <c r="M150" s="146"/>
      <c r="T150" s="55"/>
      <c r="AT150" s="18" t="s">
        <v>136</v>
      </c>
      <c r="AU150" s="18" t="s">
        <v>90</v>
      </c>
    </row>
    <row r="151" spans="2:65" s="14" customFormat="1" ht="11.25">
      <c r="B151" s="162"/>
      <c r="D151" s="148" t="s">
        <v>138</v>
      </c>
      <c r="E151" s="163" t="s">
        <v>3</v>
      </c>
      <c r="F151" s="164" t="s">
        <v>278</v>
      </c>
      <c r="H151" s="163" t="s">
        <v>3</v>
      </c>
      <c r="I151" s="165"/>
      <c r="L151" s="162"/>
      <c r="M151" s="166"/>
      <c r="T151" s="167"/>
      <c r="AT151" s="163" t="s">
        <v>138</v>
      </c>
      <c r="AU151" s="163" t="s">
        <v>90</v>
      </c>
      <c r="AV151" s="14" t="s">
        <v>24</v>
      </c>
      <c r="AW151" s="14" t="s">
        <v>140</v>
      </c>
      <c r="AX151" s="14" t="s">
        <v>81</v>
      </c>
      <c r="AY151" s="163" t="s">
        <v>127</v>
      </c>
    </row>
    <row r="152" spans="2:65" s="12" customFormat="1" ht="11.25">
      <c r="B152" s="147"/>
      <c r="D152" s="148" t="s">
        <v>138</v>
      </c>
      <c r="E152" s="149" t="s">
        <v>3</v>
      </c>
      <c r="F152" s="150" t="s">
        <v>693</v>
      </c>
      <c r="H152" s="151">
        <v>2250.8500000000004</v>
      </c>
      <c r="I152" s="152"/>
      <c r="L152" s="147"/>
      <c r="M152" s="153"/>
      <c r="T152" s="154"/>
      <c r="AT152" s="149" t="s">
        <v>138</v>
      </c>
      <c r="AU152" s="149" t="s">
        <v>90</v>
      </c>
      <c r="AV152" s="12" t="s">
        <v>90</v>
      </c>
      <c r="AW152" s="12" t="s">
        <v>140</v>
      </c>
      <c r="AX152" s="12" t="s">
        <v>81</v>
      </c>
      <c r="AY152" s="149" t="s">
        <v>127</v>
      </c>
    </row>
    <row r="153" spans="2:65" s="13" customFormat="1" ht="11.25">
      <c r="B153" s="155"/>
      <c r="D153" s="148" t="s">
        <v>138</v>
      </c>
      <c r="E153" s="156" t="s">
        <v>3</v>
      </c>
      <c r="F153" s="157" t="s">
        <v>141</v>
      </c>
      <c r="H153" s="158">
        <v>2250.8500000000004</v>
      </c>
      <c r="I153" s="159"/>
      <c r="L153" s="155"/>
      <c r="M153" s="160"/>
      <c r="T153" s="161"/>
      <c r="AT153" s="156" t="s">
        <v>138</v>
      </c>
      <c r="AU153" s="156" t="s">
        <v>90</v>
      </c>
      <c r="AV153" s="13" t="s">
        <v>134</v>
      </c>
      <c r="AW153" s="13" t="s">
        <v>140</v>
      </c>
      <c r="AX153" s="13" t="s">
        <v>24</v>
      </c>
      <c r="AY153" s="156" t="s">
        <v>127</v>
      </c>
    </row>
    <row r="154" spans="2:65" s="1" customFormat="1" ht="24.2" customHeight="1">
      <c r="B154" s="129"/>
      <c r="C154" s="130" t="s">
        <v>280</v>
      </c>
      <c r="D154" s="130" t="s">
        <v>129</v>
      </c>
      <c r="E154" s="131" t="s">
        <v>694</v>
      </c>
      <c r="F154" s="132" t="s">
        <v>695</v>
      </c>
      <c r="G154" s="133" t="s">
        <v>243</v>
      </c>
      <c r="H154" s="134">
        <v>31</v>
      </c>
      <c r="I154" s="135"/>
      <c r="J154" s="136">
        <f>ROUND(I154*H154,2)</f>
        <v>0</v>
      </c>
      <c r="K154" s="132" t="s">
        <v>133</v>
      </c>
      <c r="L154" s="34"/>
      <c r="M154" s="137" t="s">
        <v>3</v>
      </c>
      <c r="N154" s="138" t="s">
        <v>52</v>
      </c>
      <c r="P154" s="139">
        <f>O154*H154</f>
        <v>0</v>
      </c>
      <c r="Q154" s="139">
        <v>0</v>
      </c>
      <c r="R154" s="139">
        <f>Q154*H154</f>
        <v>0</v>
      </c>
      <c r="S154" s="139">
        <v>0</v>
      </c>
      <c r="T154" s="140">
        <f>S154*H154</f>
        <v>0</v>
      </c>
      <c r="AR154" s="141" t="s">
        <v>134</v>
      </c>
      <c r="AT154" s="141" t="s">
        <v>129</v>
      </c>
      <c r="AU154" s="141" t="s">
        <v>90</v>
      </c>
      <c r="AY154" s="18" t="s">
        <v>127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8" t="s">
        <v>24</v>
      </c>
      <c r="BK154" s="142">
        <f>ROUND(I154*H154,2)</f>
        <v>0</v>
      </c>
      <c r="BL154" s="18" t="s">
        <v>134</v>
      </c>
      <c r="BM154" s="141" t="s">
        <v>696</v>
      </c>
    </row>
    <row r="155" spans="2:65" s="1" customFormat="1" ht="11.25">
      <c r="B155" s="34"/>
      <c r="D155" s="143" t="s">
        <v>136</v>
      </c>
      <c r="F155" s="144" t="s">
        <v>697</v>
      </c>
      <c r="I155" s="145"/>
      <c r="L155" s="34"/>
      <c r="M155" s="146"/>
      <c r="T155" s="55"/>
      <c r="AT155" s="18" t="s">
        <v>136</v>
      </c>
      <c r="AU155" s="18" t="s">
        <v>90</v>
      </c>
    </row>
    <row r="156" spans="2:65" s="12" customFormat="1" ht="11.25">
      <c r="B156" s="147"/>
      <c r="D156" s="148" t="s">
        <v>138</v>
      </c>
      <c r="E156" s="149" t="s">
        <v>3</v>
      </c>
      <c r="F156" s="150" t="s">
        <v>698</v>
      </c>
      <c r="H156" s="151">
        <v>31</v>
      </c>
      <c r="I156" s="152"/>
      <c r="L156" s="147"/>
      <c r="M156" s="153"/>
      <c r="T156" s="154"/>
      <c r="AT156" s="149" t="s">
        <v>138</v>
      </c>
      <c r="AU156" s="149" t="s">
        <v>90</v>
      </c>
      <c r="AV156" s="12" t="s">
        <v>90</v>
      </c>
      <c r="AW156" s="12" t="s">
        <v>140</v>
      </c>
      <c r="AX156" s="12" t="s">
        <v>81</v>
      </c>
      <c r="AY156" s="149" t="s">
        <v>127</v>
      </c>
    </row>
    <row r="157" spans="2:65" s="13" customFormat="1" ht="11.25">
      <c r="B157" s="155"/>
      <c r="D157" s="148" t="s">
        <v>138</v>
      </c>
      <c r="E157" s="156" t="s">
        <v>3</v>
      </c>
      <c r="F157" s="157" t="s">
        <v>141</v>
      </c>
      <c r="H157" s="158">
        <v>31</v>
      </c>
      <c r="I157" s="159"/>
      <c r="L157" s="155"/>
      <c r="M157" s="160"/>
      <c r="T157" s="161"/>
      <c r="AT157" s="156" t="s">
        <v>138</v>
      </c>
      <c r="AU157" s="156" t="s">
        <v>90</v>
      </c>
      <c r="AV157" s="13" t="s">
        <v>134</v>
      </c>
      <c r="AW157" s="13" t="s">
        <v>140</v>
      </c>
      <c r="AX157" s="13" t="s">
        <v>24</v>
      </c>
      <c r="AY157" s="156" t="s">
        <v>127</v>
      </c>
    </row>
    <row r="158" spans="2:65" s="1" customFormat="1" ht="24.2" customHeight="1">
      <c r="B158" s="129"/>
      <c r="C158" s="130" t="s">
        <v>286</v>
      </c>
      <c r="D158" s="130" t="s">
        <v>129</v>
      </c>
      <c r="E158" s="131" t="s">
        <v>699</v>
      </c>
      <c r="F158" s="132" t="s">
        <v>700</v>
      </c>
      <c r="G158" s="133" t="s">
        <v>243</v>
      </c>
      <c r="H158" s="134">
        <v>16.87</v>
      </c>
      <c r="I158" s="135"/>
      <c r="J158" s="136">
        <f>ROUND(I158*H158,2)</f>
        <v>0</v>
      </c>
      <c r="K158" s="132" t="s">
        <v>133</v>
      </c>
      <c r="L158" s="34"/>
      <c r="M158" s="137" t="s">
        <v>3</v>
      </c>
      <c r="N158" s="138" t="s">
        <v>52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AR158" s="141" t="s">
        <v>134</v>
      </c>
      <c r="AT158" s="141" t="s">
        <v>129</v>
      </c>
      <c r="AU158" s="141" t="s">
        <v>90</v>
      </c>
      <c r="AY158" s="18" t="s">
        <v>127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8" t="s">
        <v>24</v>
      </c>
      <c r="BK158" s="142">
        <f>ROUND(I158*H158,2)</f>
        <v>0</v>
      </c>
      <c r="BL158" s="18" t="s">
        <v>134</v>
      </c>
      <c r="BM158" s="141" t="s">
        <v>701</v>
      </c>
    </row>
    <row r="159" spans="2:65" s="1" customFormat="1" ht="11.25">
      <c r="B159" s="34"/>
      <c r="D159" s="143" t="s">
        <v>136</v>
      </c>
      <c r="F159" s="144" t="s">
        <v>702</v>
      </c>
      <c r="I159" s="145"/>
      <c r="L159" s="34"/>
      <c r="M159" s="146"/>
      <c r="T159" s="55"/>
      <c r="AT159" s="18" t="s">
        <v>136</v>
      </c>
      <c r="AU159" s="18" t="s">
        <v>90</v>
      </c>
    </row>
    <row r="160" spans="2:65" s="14" customFormat="1" ht="11.25">
      <c r="B160" s="162"/>
      <c r="D160" s="148" t="s">
        <v>138</v>
      </c>
      <c r="E160" s="163" t="s">
        <v>3</v>
      </c>
      <c r="F160" s="164" t="s">
        <v>293</v>
      </c>
      <c r="H160" s="163" t="s">
        <v>3</v>
      </c>
      <c r="I160" s="165"/>
      <c r="L160" s="162"/>
      <c r="M160" s="166"/>
      <c r="T160" s="167"/>
      <c r="AT160" s="163" t="s">
        <v>138</v>
      </c>
      <c r="AU160" s="163" t="s">
        <v>90</v>
      </c>
      <c r="AV160" s="14" t="s">
        <v>24</v>
      </c>
      <c r="AW160" s="14" t="s">
        <v>140</v>
      </c>
      <c r="AX160" s="14" t="s">
        <v>81</v>
      </c>
      <c r="AY160" s="163" t="s">
        <v>127</v>
      </c>
    </row>
    <row r="161" spans="2:65" s="12" customFormat="1" ht="11.25">
      <c r="B161" s="147"/>
      <c r="D161" s="148" t="s">
        <v>138</v>
      </c>
      <c r="E161" s="149" t="s">
        <v>3</v>
      </c>
      <c r="F161" s="150" t="s">
        <v>703</v>
      </c>
      <c r="H161" s="151">
        <v>9.7999999999999989</v>
      </c>
      <c r="I161" s="152"/>
      <c r="L161" s="147"/>
      <c r="M161" s="153"/>
      <c r="T161" s="154"/>
      <c r="AT161" s="149" t="s">
        <v>138</v>
      </c>
      <c r="AU161" s="149" t="s">
        <v>90</v>
      </c>
      <c r="AV161" s="12" t="s">
        <v>90</v>
      </c>
      <c r="AW161" s="12" t="s">
        <v>140</v>
      </c>
      <c r="AX161" s="12" t="s">
        <v>81</v>
      </c>
      <c r="AY161" s="149" t="s">
        <v>127</v>
      </c>
    </row>
    <row r="162" spans="2:65" s="12" customFormat="1" ht="11.25">
      <c r="B162" s="147"/>
      <c r="D162" s="148" t="s">
        <v>138</v>
      </c>
      <c r="E162" s="149" t="s">
        <v>3</v>
      </c>
      <c r="F162" s="150" t="s">
        <v>704</v>
      </c>
      <c r="H162" s="151">
        <v>3.5699999999999994</v>
      </c>
      <c r="I162" s="152"/>
      <c r="L162" s="147"/>
      <c r="M162" s="153"/>
      <c r="T162" s="154"/>
      <c r="AT162" s="149" t="s">
        <v>138</v>
      </c>
      <c r="AU162" s="149" t="s">
        <v>90</v>
      </c>
      <c r="AV162" s="12" t="s">
        <v>90</v>
      </c>
      <c r="AW162" s="12" t="s">
        <v>140</v>
      </c>
      <c r="AX162" s="12" t="s">
        <v>81</v>
      </c>
      <c r="AY162" s="149" t="s">
        <v>127</v>
      </c>
    </row>
    <row r="163" spans="2:65" s="12" customFormat="1" ht="11.25">
      <c r="B163" s="147"/>
      <c r="D163" s="148" t="s">
        <v>138</v>
      </c>
      <c r="E163" s="149" t="s">
        <v>3</v>
      </c>
      <c r="F163" s="150" t="s">
        <v>705</v>
      </c>
      <c r="H163" s="151">
        <v>2.0999999999999996</v>
      </c>
      <c r="I163" s="152"/>
      <c r="L163" s="147"/>
      <c r="M163" s="153"/>
      <c r="T163" s="154"/>
      <c r="AT163" s="149" t="s">
        <v>138</v>
      </c>
      <c r="AU163" s="149" t="s">
        <v>90</v>
      </c>
      <c r="AV163" s="12" t="s">
        <v>90</v>
      </c>
      <c r="AW163" s="12" t="s">
        <v>140</v>
      </c>
      <c r="AX163" s="12" t="s">
        <v>81</v>
      </c>
      <c r="AY163" s="149" t="s">
        <v>127</v>
      </c>
    </row>
    <row r="164" spans="2:65" s="12" customFormat="1" ht="11.25">
      <c r="B164" s="147"/>
      <c r="D164" s="148" t="s">
        <v>138</v>
      </c>
      <c r="E164" s="149" t="s">
        <v>3</v>
      </c>
      <c r="F164" s="150" t="s">
        <v>706</v>
      </c>
      <c r="H164" s="151">
        <v>1.4</v>
      </c>
      <c r="I164" s="152"/>
      <c r="L164" s="147"/>
      <c r="M164" s="153"/>
      <c r="T164" s="154"/>
      <c r="AT164" s="149" t="s">
        <v>138</v>
      </c>
      <c r="AU164" s="149" t="s">
        <v>90</v>
      </c>
      <c r="AV164" s="12" t="s">
        <v>90</v>
      </c>
      <c r="AW164" s="12" t="s">
        <v>140</v>
      </c>
      <c r="AX164" s="12" t="s">
        <v>81</v>
      </c>
      <c r="AY164" s="149" t="s">
        <v>127</v>
      </c>
    </row>
    <row r="165" spans="2:65" s="13" customFormat="1" ht="11.25">
      <c r="B165" s="155"/>
      <c r="D165" s="148" t="s">
        <v>138</v>
      </c>
      <c r="E165" s="156" t="s">
        <v>3</v>
      </c>
      <c r="F165" s="157" t="s">
        <v>141</v>
      </c>
      <c r="H165" s="158">
        <v>16.869999999999997</v>
      </c>
      <c r="I165" s="159"/>
      <c r="L165" s="155"/>
      <c r="M165" s="160"/>
      <c r="T165" s="161"/>
      <c r="AT165" s="156" t="s">
        <v>138</v>
      </c>
      <c r="AU165" s="156" t="s">
        <v>90</v>
      </c>
      <c r="AV165" s="13" t="s">
        <v>134</v>
      </c>
      <c r="AW165" s="13" t="s">
        <v>140</v>
      </c>
      <c r="AX165" s="13" t="s">
        <v>24</v>
      </c>
      <c r="AY165" s="156" t="s">
        <v>127</v>
      </c>
    </row>
    <row r="166" spans="2:65" s="1" customFormat="1" ht="16.5" customHeight="1">
      <c r="B166" s="129"/>
      <c r="C166" s="172" t="s">
        <v>296</v>
      </c>
      <c r="D166" s="172" t="s">
        <v>297</v>
      </c>
      <c r="E166" s="173" t="s">
        <v>298</v>
      </c>
      <c r="F166" s="174" t="s">
        <v>299</v>
      </c>
      <c r="G166" s="175" t="s">
        <v>300</v>
      </c>
      <c r="H166" s="176">
        <v>37.113999999999997</v>
      </c>
      <c r="I166" s="177"/>
      <c r="J166" s="178">
        <f>ROUND(I166*H166,2)</f>
        <v>0</v>
      </c>
      <c r="K166" s="174" t="s">
        <v>133</v>
      </c>
      <c r="L166" s="179"/>
      <c r="M166" s="180" t="s">
        <v>3</v>
      </c>
      <c r="N166" s="181" t="s">
        <v>52</v>
      </c>
      <c r="P166" s="139">
        <f>O166*H166</f>
        <v>0</v>
      </c>
      <c r="Q166" s="139">
        <v>0</v>
      </c>
      <c r="R166" s="139">
        <f>Q166*H166</f>
        <v>0</v>
      </c>
      <c r="S166" s="139">
        <v>0</v>
      </c>
      <c r="T166" s="140">
        <f>S166*H166</f>
        <v>0</v>
      </c>
      <c r="AR166" s="141" t="s">
        <v>174</v>
      </c>
      <c r="AT166" s="141" t="s">
        <v>297</v>
      </c>
      <c r="AU166" s="141" t="s">
        <v>90</v>
      </c>
      <c r="AY166" s="18" t="s">
        <v>127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8" t="s">
        <v>24</v>
      </c>
      <c r="BK166" s="142">
        <f>ROUND(I166*H166,2)</f>
        <v>0</v>
      </c>
      <c r="BL166" s="18" t="s">
        <v>134</v>
      </c>
      <c r="BM166" s="141" t="s">
        <v>707</v>
      </c>
    </row>
    <row r="167" spans="2:65" s="14" customFormat="1" ht="11.25">
      <c r="B167" s="162"/>
      <c r="D167" s="148" t="s">
        <v>138</v>
      </c>
      <c r="E167" s="163" t="s">
        <v>3</v>
      </c>
      <c r="F167" s="164" t="s">
        <v>302</v>
      </c>
      <c r="H167" s="163" t="s">
        <v>3</v>
      </c>
      <c r="I167" s="165"/>
      <c r="L167" s="162"/>
      <c r="M167" s="166"/>
      <c r="T167" s="167"/>
      <c r="AT167" s="163" t="s">
        <v>138</v>
      </c>
      <c r="AU167" s="163" t="s">
        <v>90</v>
      </c>
      <c r="AV167" s="14" t="s">
        <v>24</v>
      </c>
      <c r="AW167" s="14" t="s">
        <v>140</v>
      </c>
      <c r="AX167" s="14" t="s">
        <v>81</v>
      </c>
      <c r="AY167" s="163" t="s">
        <v>127</v>
      </c>
    </row>
    <row r="168" spans="2:65" s="12" customFormat="1" ht="11.25">
      <c r="B168" s="147"/>
      <c r="D168" s="148" t="s">
        <v>138</v>
      </c>
      <c r="E168" s="149" t="s">
        <v>3</v>
      </c>
      <c r="F168" s="150" t="s">
        <v>708</v>
      </c>
      <c r="H168" s="151">
        <v>21.56</v>
      </c>
      <c r="I168" s="152"/>
      <c r="L168" s="147"/>
      <c r="M168" s="153"/>
      <c r="T168" s="154"/>
      <c r="AT168" s="149" t="s">
        <v>138</v>
      </c>
      <c r="AU168" s="149" t="s">
        <v>90</v>
      </c>
      <c r="AV168" s="12" t="s">
        <v>90</v>
      </c>
      <c r="AW168" s="12" t="s">
        <v>140</v>
      </c>
      <c r="AX168" s="12" t="s">
        <v>81</v>
      </c>
      <c r="AY168" s="149" t="s">
        <v>127</v>
      </c>
    </row>
    <row r="169" spans="2:65" s="12" customFormat="1" ht="11.25">
      <c r="B169" s="147"/>
      <c r="D169" s="148" t="s">
        <v>138</v>
      </c>
      <c r="E169" s="149" t="s">
        <v>3</v>
      </c>
      <c r="F169" s="150" t="s">
        <v>709</v>
      </c>
      <c r="H169" s="151">
        <v>7.8539999999999992</v>
      </c>
      <c r="I169" s="152"/>
      <c r="L169" s="147"/>
      <c r="M169" s="153"/>
      <c r="T169" s="154"/>
      <c r="AT169" s="149" t="s">
        <v>138</v>
      </c>
      <c r="AU169" s="149" t="s">
        <v>90</v>
      </c>
      <c r="AV169" s="12" t="s">
        <v>90</v>
      </c>
      <c r="AW169" s="12" t="s">
        <v>140</v>
      </c>
      <c r="AX169" s="12" t="s">
        <v>81</v>
      </c>
      <c r="AY169" s="149" t="s">
        <v>127</v>
      </c>
    </row>
    <row r="170" spans="2:65" s="12" customFormat="1" ht="11.25">
      <c r="B170" s="147"/>
      <c r="D170" s="148" t="s">
        <v>138</v>
      </c>
      <c r="E170" s="149" t="s">
        <v>3</v>
      </c>
      <c r="F170" s="150" t="s">
        <v>710</v>
      </c>
      <c r="H170" s="151">
        <v>4.6199999999999992</v>
      </c>
      <c r="I170" s="152"/>
      <c r="L170" s="147"/>
      <c r="M170" s="153"/>
      <c r="T170" s="154"/>
      <c r="AT170" s="149" t="s">
        <v>138</v>
      </c>
      <c r="AU170" s="149" t="s">
        <v>90</v>
      </c>
      <c r="AV170" s="12" t="s">
        <v>90</v>
      </c>
      <c r="AW170" s="12" t="s">
        <v>140</v>
      </c>
      <c r="AX170" s="12" t="s">
        <v>81</v>
      </c>
      <c r="AY170" s="149" t="s">
        <v>127</v>
      </c>
    </row>
    <row r="171" spans="2:65" s="12" customFormat="1" ht="11.25">
      <c r="B171" s="147"/>
      <c r="D171" s="148" t="s">
        <v>138</v>
      </c>
      <c r="E171" s="149" t="s">
        <v>3</v>
      </c>
      <c r="F171" s="150" t="s">
        <v>711</v>
      </c>
      <c r="H171" s="151">
        <v>3.08</v>
      </c>
      <c r="I171" s="152"/>
      <c r="L171" s="147"/>
      <c r="M171" s="153"/>
      <c r="T171" s="154"/>
      <c r="AT171" s="149" t="s">
        <v>138</v>
      </c>
      <c r="AU171" s="149" t="s">
        <v>90</v>
      </c>
      <c r="AV171" s="12" t="s">
        <v>90</v>
      </c>
      <c r="AW171" s="12" t="s">
        <v>140</v>
      </c>
      <c r="AX171" s="12" t="s">
        <v>81</v>
      </c>
      <c r="AY171" s="149" t="s">
        <v>127</v>
      </c>
    </row>
    <row r="172" spans="2:65" s="13" customFormat="1" ht="11.25">
      <c r="B172" s="155"/>
      <c r="D172" s="148" t="s">
        <v>138</v>
      </c>
      <c r="E172" s="156" t="s">
        <v>3</v>
      </c>
      <c r="F172" s="157" t="s">
        <v>141</v>
      </c>
      <c r="H172" s="158">
        <v>37.113999999999997</v>
      </c>
      <c r="I172" s="159"/>
      <c r="L172" s="155"/>
      <c r="M172" s="160"/>
      <c r="T172" s="161"/>
      <c r="AT172" s="156" t="s">
        <v>138</v>
      </c>
      <c r="AU172" s="156" t="s">
        <v>90</v>
      </c>
      <c r="AV172" s="13" t="s">
        <v>134</v>
      </c>
      <c r="AW172" s="13" t="s">
        <v>140</v>
      </c>
      <c r="AX172" s="13" t="s">
        <v>24</v>
      </c>
      <c r="AY172" s="156" t="s">
        <v>127</v>
      </c>
    </row>
    <row r="173" spans="2:65" s="1" customFormat="1" ht="24.2" customHeight="1">
      <c r="B173" s="129"/>
      <c r="C173" s="130" t="s">
        <v>305</v>
      </c>
      <c r="D173" s="130" t="s">
        <v>129</v>
      </c>
      <c r="E173" s="131" t="s">
        <v>712</v>
      </c>
      <c r="F173" s="132" t="s">
        <v>713</v>
      </c>
      <c r="G173" s="133" t="s">
        <v>243</v>
      </c>
      <c r="H173" s="134">
        <v>79</v>
      </c>
      <c r="I173" s="135"/>
      <c r="J173" s="136">
        <f>ROUND(I173*H173,2)</f>
        <v>0</v>
      </c>
      <c r="K173" s="132" t="s">
        <v>133</v>
      </c>
      <c r="L173" s="34"/>
      <c r="M173" s="137" t="s">
        <v>3</v>
      </c>
      <c r="N173" s="138" t="s">
        <v>52</v>
      </c>
      <c r="P173" s="139">
        <f>O173*H173</f>
        <v>0</v>
      </c>
      <c r="Q173" s="139">
        <v>0</v>
      </c>
      <c r="R173" s="139">
        <f>Q173*H173</f>
        <v>0</v>
      </c>
      <c r="S173" s="139">
        <v>0</v>
      </c>
      <c r="T173" s="140">
        <f>S173*H173</f>
        <v>0</v>
      </c>
      <c r="AR173" s="141" t="s">
        <v>134</v>
      </c>
      <c r="AT173" s="141" t="s">
        <v>129</v>
      </c>
      <c r="AU173" s="141" t="s">
        <v>90</v>
      </c>
      <c r="AY173" s="18" t="s">
        <v>127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8" t="s">
        <v>24</v>
      </c>
      <c r="BK173" s="142">
        <f>ROUND(I173*H173,2)</f>
        <v>0</v>
      </c>
      <c r="BL173" s="18" t="s">
        <v>134</v>
      </c>
      <c r="BM173" s="141" t="s">
        <v>714</v>
      </c>
    </row>
    <row r="174" spans="2:65" s="1" customFormat="1" ht="11.25">
      <c r="B174" s="34"/>
      <c r="D174" s="143" t="s">
        <v>136</v>
      </c>
      <c r="F174" s="144" t="s">
        <v>715</v>
      </c>
      <c r="I174" s="145"/>
      <c r="L174" s="34"/>
      <c r="M174" s="146"/>
      <c r="T174" s="55"/>
      <c r="AT174" s="18" t="s">
        <v>136</v>
      </c>
      <c r="AU174" s="18" t="s">
        <v>90</v>
      </c>
    </row>
    <row r="175" spans="2:65" s="14" customFormat="1" ht="11.25">
      <c r="B175" s="162"/>
      <c r="D175" s="148" t="s">
        <v>138</v>
      </c>
      <c r="E175" s="163" t="s">
        <v>3</v>
      </c>
      <c r="F175" s="164" t="s">
        <v>716</v>
      </c>
      <c r="H175" s="163" t="s">
        <v>3</v>
      </c>
      <c r="I175" s="165"/>
      <c r="L175" s="162"/>
      <c r="M175" s="166"/>
      <c r="T175" s="167"/>
      <c r="AT175" s="163" t="s">
        <v>138</v>
      </c>
      <c r="AU175" s="163" t="s">
        <v>90</v>
      </c>
      <c r="AV175" s="14" t="s">
        <v>24</v>
      </c>
      <c r="AW175" s="14" t="s">
        <v>140</v>
      </c>
      <c r="AX175" s="14" t="s">
        <v>81</v>
      </c>
      <c r="AY175" s="163" t="s">
        <v>127</v>
      </c>
    </row>
    <row r="176" spans="2:65" s="12" customFormat="1" ht="11.25">
      <c r="B176" s="147"/>
      <c r="D176" s="148" t="s">
        <v>138</v>
      </c>
      <c r="E176" s="149" t="s">
        <v>3</v>
      </c>
      <c r="F176" s="150" t="s">
        <v>717</v>
      </c>
      <c r="H176" s="151">
        <v>49</v>
      </c>
      <c r="I176" s="152"/>
      <c r="L176" s="147"/>
      <c r="M176" s="153"/>
      <c r="T176" s="154"/>
      <c r="AT176" s="149" t="s">
        <v>138</v>
      </c>
      <c r="AU176" s="149" t="s">
        <v>90</v>
      </c>
      <c r="AV176" s="12" t="s">
        <v>90</v>
      </c>
      <c r="AW176" s="12" t="s">
        <v>140</v>
      </c>
      <c r="AX176" s="12" t="s">
        <v>81</v>
      </c>
      <c r="AY176" s="149" t="s">
        <v>127</v>
      </c>
    </row>
    <row r="177" spans="2:65" s="12" customFormat="1" ht="11.25">
      <c r="B177" s="147"/>
      <c r="D177" s="148" t="s">
        <v>138</v>
      </c>
      <c r="E177" s="149" t="s">
        <v>3</v>
      </c>
      <c r="F177" s="150" t="s">
        <v>718</v>
      </c>
      <c r="H177" s="151">
        <v>24</v>
      </c>
      <c r="I177" s="152"/>
      <c r="L177" s="147"/>
      <c r="M177" s="153"/>
      <c r="T177" s="154"/>
      <c r="AT177" s="149" t="s">
        <v>138</v>
      </c>
      <c r="AU177" s="149" t="s">
        <v>90</v>
      </c>
      <c r="AV177" s="12" t="s">
        <v>90</v>
      </c>
      <c r="AW177" s="12" t="s">
        <v>140</v>
      </c>
      <c r="AX177" s="12" t="s">
        <v>81</v>
      </c>
      <c r="AY177" s="149" t="s">
        <v>127</v>
      </c>
    </row>
    <row r="178" spans="2:65" s="12" customFormat="1" ht="11.25">
      <c r="B178" s="147"/>
      <c r="D178" s="148" t="s">
        <v>138</v>
      </c>
      <c r="E178" s="149" t="s">
        <v>3</v>
      </c>
      <c r="F178" s="150" t="s">
        <v>719</v>
      </c>
      <c r="H178" s="151">
        <v>6</v>
      </c>
      <c r="I178" s="152"/>
      <c r="L178" s="147"/>
      <c r="M178" s="153"/>
      <c r="T178" s="154"/>
      <c r="AT178" s="149" t="s">
        <v>138</v>
      </c>
      <c r="AU178" s="149" t="s">
        <v>90</v>
      </c>
      <c r="AV178" s="12" t="s">
        <v>90</v>
      </c>
      <c r="AW178" s="12" t="s">
        <v>140</v>
      </c>
      <c r="AX178" s="12" t="s">
        <v>81</v>
      </c>
      <c r="AY178" s="149" t="s">
        <v>127</v>
      </c>
    </row>
    <row r="179" spans="2:65" s="13" customFormat="1" ht="11.25">
      <c r="B179" s="155"/>
      <c r="D179" s="148" t="s">
        <v>138</v>
      </c>
      <c r="E179" s="156" t="s">
        <v>3</v>
      </c>
      <c r="F179" s="157" t="s">
        <v>141</v>
      </c>
      <c r="H179" s="158">
        <v>79</v>
      </c>
      <c r="I179" s="159"/>
      <c r="L179" s="155"/>
      <c r="M179" s="160"/>
      <c r="T179" s="161"/>
      <c r="AT179" s="156" t="s">
        <v>138</v>
      </c>
      <c r="AU179" s="156" t="s">
        <v>90</v>
      </c>
      <c r="AV179" s="13" t="s">
        <v>134</v>
      </c>
      <c r="AW179" s="13" t="s">
        <v>140</v>
      </c>
      <c r="AX179" s="13" t="s">
        <v>24</v>
      </c>
      <c r="AY179" s="156" t="s">
        <v>127</v>
      </c>
    </row>
    <row r="180" spans="2:65" s="1" customFormat="1" ht="16.5" customHeight="1">
      <c r="B180" s="129"/>
      <c r="C180" s="172" t="s">
        <v>312</v>
      </c>
      <c r="D180" s="172" t="s">
        <v>297</v>
      </c>
      <c r="E180" s="173" t="s">
        <v>720</v>
      </c>
      <c r="F180" s="174" t="s">
        <v>721</v>
      </c>
      <c r="G180" s="175" t="s">
        <v>300</v>
      </c>
      <c r="H180" s="176">
        <v>173.8</v>
      </c>
      <c r="I180" s="177"/>
      <c r="J180" s="178">
        <f>ROUND(I180*H180,2)</f>
        <v>0</v>
      </c>
      <c r="K180" s="174" t="s">
        <v>133</v>
      </c>
      <c r="L180" s="179"/>
      <c r="M180" s="180" t="s">
        <v>3</v>
      </c>
      <c r="N180" s="181" t="s">
        <v>52</v>
      </c>
      <c r="P180" s="139">
        <f>O180*H180</f>
        <v>0</v>
      </c>
      <c r="Q180" s="139">
        <v>0</v>
      </c>
      <c r="R180" s="139">
        <f>Q180*H180</f>
        <v>0</v>
      </c>
      <c r="S180" s="139">
        <v>0</v>
      </c>
      <c r="T180" s="140">
        <f>S180*H180</f>
        <v>0</v>
      </c>
      <c r="AR180" s="141" t="s">
        <v>174</v>
      </c>
      <c r="AT180" s="141" t="s">
        <v>297</v>
      </c>
      <c r="AU180" s="141" t="s">
        <v>90</v>
      </c>
      <c r="AY180" s="18" t="s">
        <v>127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8" t="s">
        <v>24</v>
      </c>
      <c r="BK180" s="142">
        <f>ROUND(I180*H180,2)</f>
        <v>0</v>
      </c>
      <c r="BL180" s="18" t="s">
        <v>134</v>
      </c>
      <c r="BM180" s="141" t="s">
        <v>722</v>
      </c>
    </row>
    <row r="181" spans="2:65" s="12" customFormat="1" ht="11.25">
      <c r="B181" s="147"/>
      <c r="D181" s="148" t="s">
        <v>138</v>
      </c>
      <c r="E181" s="149" t="s">
        <v>3</v>
      </c>
      <c r="F181" s="150" t="s">
        <v>723</v>
      </c>
      <c r="H181" s="151">
        <v>107.80000000000001</v>
      </c>
      <c r="I181" s="152"/>
      <c r="L181" s="147"/>
      <c r="M181" s="153"/>
      <c r="T181" s="154"/>
      <c r="AT181" s="149" t="s">
        <v>138</v>
      </c>
      <c r="AU181" s="149" t="s">
        <v>90</v>
      </c>
      <c r="AV181" s="12" t="s">
        <v>90</v>
      </c>
      <c r="AW181" s="12" t="s">
        <v>140</v>
      </c>
      <c r="AX181" s="12" t="s">
        <v>81</v>
      </c>
      <c r="AY181" s="149" t="s">
        <v>127</v>
      </c>
    </row>
    <row r="182" spans="2:65" s="12" customFormat="1" ht="11.25">
      <c r="B182" s="147"/>
      <c r="D182" s="148" t="s">
        <v>138</v>
      </c>
      <c r="E182" s="149" t="s">
        <v>3</v>
      </c>
      <c r="F182" s="150" t="s">
        <v>724</v>
      </c>
      <c r="H182" s="151">
        <v>52.800000000000004</v>
      </c>
      <c r="I182" s="152"/>
      <c r="L182" s="147"/>
      <c r="M182" s="153"/>
      <c r="T182" s="154"/>
      <c r="AT182" s="149" t="s">
        <v>138</v>
      </c>
      <c r="AU182" s="149" t="s">
        <v>90</v>
      </c>
      <c r="AV182" s="12" t="s">
        <v>90</v>
      </c>
      <c r="AW182" s="12" t="s">
        <v>140</v>
      </c>
      <c r="AX182" s="12" t="s">
        <v>81</v>
      </c>
      <c r="AY182" s="149" t="s">
        <v>127</v>
      </c>
    </row>
    <row r="183" spans="2:65" s="12" customFormat="1" ht="11.25">
      <c r="B183" s="147"/>
      <c r="D183" s="148" t="s">
        <v>138</v>
      </c>
      <c r="E183" s="149" t="s">
        <v>3</v>
      </c>
      <c r="F183" s="150" t="s">
        <v>725</v>
      </c>
      <c r="H183" s="151">
        <v>13.200000000000001</v>
      </c>
      <c r="I183" s="152"/>
      <c r="L183" s="147"/>
      <c r="M183" s="153"/>
      <c r="T183" s="154"/>
      <c r="AT183" s="149" t="s">
        <v>138</v>
      </c>
      <c r="AU183" s="149" t="s">
        <v>90</v>
      </c>
      <c r="AV183" s="12" t="s">
        <v>90</v>
      </c>
      <c r="AW183" s="12" t="s">
        <v>140</v>
      </c>
      <c r="AX183" s="12" t="s">
        <v>81</v>
      </c>
      <c r="AY183" s="149" t="s">
        <v>127</v>
      </c>
    </row>
    <row r="184" spans="2:65" s="13" customFormat="1" ht="11.25">
      <c r="B184" s="155"/>
      <c r="D184" s="148" t="s">
        <v>138</v>
      </c>
      <c r="E184" s="156" t="s">
        <v>3</v>
      </c>
      <c r="F184" s="157" t="s">
        <v>141</v>
      </c>
      <c r="H184" s="158">
        <v>173.8</v>
      </c>
      <c r="I184" s="159"/>
      <c r="L184" s="155"/>
      <c r="M184" s="160"/>
      <c r="T184" s="161"/>
      <c r="AT184" s="156" t="s">
        <v>138</v>
      </c>
      <c r="AU184" s="156" t="s">
        <v>90</v>
      </c>
      <c r="AV184" s="13" t="s">
        <v>134</v>
      </c>
      <c r="AW184" s="13" t="s">
        <v>140</v>
      </c>
      <c r="AX184" s="13" t="s">
        <v>24</v>
      </c>
      <c r="AY184" s="156" t="s">
        <v>127</v>
      </c>
    </row>
    <row r="185" spans="2:65" s="1" customFormat="1" ht="24.2" customHeight="1">
      <c r="B185" s="129"/>
      <c r="C185" s="130" t="s">
        <v>318</v>
      </c>
      <c r="D185" s="130" t="s">
        <v>129</v>
      </c>
      <c r="E185" s="131" t="s">
        <v>726</v>
      </c>
      <c r="F185" s="132" t="s">
        <v>727</v>
      </c>
      <c r="G185" s="133" t="s">
        <v>243</v>
      </c>
      <c r="H185" s="134">
        <v>28</v>
      </c>
      <c r="I185" s="135"/>
      <c r="J185" s="136">
        <f>ROUND(I185*H185,2)</f>
        <v>0</v>
      </c>
      <c r="K185" s="132" t="s">
        <v>133</v>
      </c>
      <c r="L185" s="34"/>
      <c r="M185" s="137" t="s">
        <v>3</v>
      </c>
      <c r="N185" s="138" t="s">
        <v>52</v>
      </c>
      <c r="P185" s="139">
        <f>O185*H185</f>
        <v>0</v>
      </c>
      <c r="Q185" s="139">
        <v>0</v>
      </c>
      <c r="R185" s="139">
        <f>Q185*H185</f>
        <v>0</v>
      </c>
      <c r="S185" s="139">
        <v>0</v>
      </c>
      <c r="T185" s="140">
        <f>S185*H185</f>
        <v>0</v>
      </c>
      <c r="AR185" s="141" t="s">
        <v>134</v>
      </c>
      <c r="AT185" s="141" t="s">
        <v>129</v>
      </c>
      <c r="AU185" s="141" t="s">
        <v>90</v>
      </c>
      <c r="AY185" s="18" t="s">
        <v>127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8" t="s">
        <v>24</v>
      </c>
      <c r="BK185" s="142">
        <f>ROUND(I185*H185,2)</f>
        <v>0</v>
      </c>
      <c r="BL185" s="18" t="s">
        <v>134</v>
      </c>
      <c r="BM185" s="141" t="s">
        <v>728</v>
      </c>
    </row>
    <row r="186" spans="2:65" s="1" customFormat="1" ht="11.25">
      <c r="B186" s="34"/>
      <c r="D186" s="143" t="s">
        <v>136</v>
      </c>
      <c r="F186" s="144" t="s">
        <v>729</v>
      </c>
      <c r="I186" s="145"/>
      <c r="L186" s="34"/>
      <c r="M186" s="146"/>
      <c r="T186" s="55"/>
      <c r="AT186" s="18" t="s">
        <v>136</v>
      </c>
      <c r="AU186" s="18" t="s">
        <v>90</v>
      </c>
    </row>
    <row r="187" spans="2:65" s="12" customFormat="1" ht="11.25">
      <c r="B187" s="147"/>
      <c r="D187" s="148" t="s">
        <v>138</v>
      </c>
      <c r="E187" s="149" t="s">
        <v>3</v>
      </c>
      <c r="F187" s="150" t="s">
        <v>730</v>
      </c>
      <c r="H187" s="151">
        <v>28</v>
      </c>
      <c r="I187" s="152"/>
      <c r="L187" s="147"/>
      <c r="M187" s="153"/>
      <c r="T187" s="154"/>
      <c r="AT187" s="149" t="s">
        <v>138</v>
      </c>
      <c r="AU187" s="149" t="s">
        <v>90</v>
      </c>
      <c r="AV187" s="12" t="s">
        <v>90</v>
      </c>
      <c r="AW187" s="12" t="s">
        <v>140</v>
      </c>
      <c r="AX187" s="12" t="s">
        <v>81</v>
      </c>
      <c r="AY187" s="149" t="s">
        <v>127</v>
      </c>
    </row>
    <row r="188" spans="2:65" s="13" customFormat="1" ht="11.25">
      <c r="B188" s="155"/>
      <c r="D188" s="148" t="s">
        <v>138</v>
      </c>
      <c r="E188" s="156" t="s">
        <v>3</v>
      </c>
      <c r="F188" s="157" t="s">
        <v>141</v>
      </c>
      <c r="H188" s="158">
        <v>28</v>
      </c>
      <c r="I188" s="159"/>
      <c r="L188" s="155"/>
      <c r="M188" s="160"/>
      <c r="T188" s="161"/>
      <c r="AT188" s="156" t="s">
        <v>138</v>
      </c>
      <c r="AU188" s="156" t="s">
        <v>90</v>
      </c>
      <c r="AV188" s="13" t="s">
        <v>134</v>
      </c>
      <c r="AW188" s="13" t="s">
        <v>140</v>
      </c>
      <c r="AX188" s="13" t="s">
        <v>24</v>
      </c>
      <c r="AY188" s="156" t="s">
        <v>127</v>
      </c>
    </row>
    <row r="189" spans="2:65" s="1" customFormat="1" ht="16.5" customHeight="1">
      <c r="B189" s="129"/>
      <c r="C189" s="172" t="s">
        <v>8</v>
      </c>
      <c r="D189" s="172" t="s">
        <v>297</v>
      </c>
      <c r="E189" s="173" t="s">
        <v>731</v>
      </c>
      <c r="F189" s="174" t="s">
        <v>732</v>
      </c>
      <c r="G189" s="175" t="s">
        <v>300</v>
      </c>
      <c r="H189" s="176">
        <v>50.4</v>
      </c>
      <c r="I189" s="177"/>
      <c r="J189" s="178">
        <f>ROUND(I189*H189,2)</f>
        <v>0</v>
      </c>
      <c r="K189" s="174" t="s">
        <v>3</v>
      </c>
      <c r="L189" s="179"/>
      <c r="M189" s="180" t="s">
        <v>3</v>
      </c>
      <c r="N189" s="181" t="s">
        <v>52</v>
      </c>
      <c r="P189" s="139">
        <f>O189*H189</f>
        <v>0</v>
      </c>
      <c r="Q189" s="139">
        <v>0</v>
      </c>
      <c r="R189" s="139">
        <f>Q189*H189</f>
        <v>0</v>
      </c>
      <c r="S189" s="139">
        <v>0</v>
      </c>
      <c r="T189" s="140">
        <f>S189*H189</f>
        <v>0</v>
      </c>
      <c r="AR189" s="141" t="s">
        <v>174</v>
      </c>
      <c r="AT189" s="141" t="s">
        <v>297</v>
      </c>
      <c r="AU189" s="141" t="s">
        <v>90</v>
      </c>
      <c r="AY189" s="18" t="s">
        <v>127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8" t="s">
        <v>24</v>
      </c>
      <c r="BK189" s="142">
        <f>ROUND(I189*H189,2)</f>
        <v>0</v>
      </c>
      <c r="BL189" s="18" t="s">
        <v>134</v>
      </c>
      <c r="BM189" s="141" t="s">
        <v>733</v>
      </c>
    </row>
    <row r="190" spans="2:65" s="1" customFormat="1" ht="19.5">
      <c r="B190" s="34"/>
      <c r="D190" s="148" t="s">
        <v>291</v>
      </c>
      <c r="F190" s="171" t="s">
        <v>734</v>
      </c>
      <c r="I190" s="145"/>
      <c r="L190" s="34"/>
      <c r="M190" s="146"/>
      <c r="T190" s="55"/>
      <c r="AT190" s="18" t="s">
        <v>291</v>
      </c>
      <c r="AU190" s="18" t="s">
        <v>90</v>
      </c>
    </row>
    <row r="191" spans="2:65" s="12" customFormat="1" ht="11.25">
      <c r="B191" s="147"/>
      <c r="D191" s="148" t="s">
        <v>138</v>
      </c>
      <c r="E191" s="149" t="s">
        <v>3</v>
      </c>
      <c r="F191" s="150" t="s">
        <v>735</v>
      </c>
      <c r="H191" s="151">
        <v>50.4</v>
      </c>
      <c r="I191" s="152"/>
      <c r="L191" s="147"/>
      <c r="M191" s="153"/>
      <c r="T191" s="154"/>
      <c r="AT191" s="149" t="s">
        <v>138</v>
      </c>
      <c r="AU191" s="149" t="s">
        <v>90</v>
      </c>
      <c r="AV191" s="12" t="s">
        <v>90</v>
      </c>
      <c r="AW191" s="12" t="s">
        <v>140</v>
      </c>
      <c r="AX191" s="12" t="s">
        <v>81</v>
      </c>
      <c r="AY191" s="149" t="s">
        <v>127</v>
      </c>
    </row>
    <row r="192" spans="2:65" s="13" customFormat="1" ht="11.25">
      <c r="B192" s="155"/>
      <c r="D192" s="148" t="s">
        <v>138</v>
      </c>
      <c r="E192" s="156" t="s">
        <v>3</v>
      </c>
      <c r="F192" s="157" t="s">
        <v>141</v>
      </c>
      <c r="H192" s="158">
        <v>50.4</v>
      </c>
      <c r="I192" s="159"/>
      <c r="L192" s="155"/>
      <c r="M192" s="160"/>
      <c r="T192" s="161"/>
      <c r="AT192" s="156" t="s">
        <v>138</v>
      </c>
      <c r="AU192" s="156" t="s">
        <v>90</v>
      </c>
      <c r="AV192" s="13" t="s">
        <v>134</v>
      </c>
      <c r="AW192" s="13" t="s">
        <v>140</v>
      </c>
      <c r="AX192" s="13" t="s">
        <v>24</v>
      </c>
      <c r="AY192" s="156" t="s">
        <v>127</v>
      </c>
    </row>
    <row r="193" spans="2:65" s="1" customFormat="1" ht="24.2" customHeight="1">
      <c r="B193" s="129"/>
      <c r="C193" s="130" t="s">
        <v>330</v>
      </c>
      <c r="D193" s="130" t="s">
        <v>129</v>
      </c>
      <c r="E193" s="131" t="s">
        <v>306</v>
      </c>
      <c r="F193" s="132" t="s">
        <v>307</v>
      </c>
      <c r="G193" s="133" t="s">
        <v>300</v>
      </c>
      <c r="H193" s="134">
        <v>162.06100000000001</v>
      </c>
      <c r="I193" s="135"/>
      <c r="J193" s="136">
        <f>ROUND(I193*H193,2)</f>
        <v>0</v>
      </c>
      <c r="K193" s="132" t="s">
        <v>133</v>
      </c>
      <c r="L193" s="34"/>
      <c r="M193" s="137" t="s">
        <v>3</v>
      </c>
      <c r="N193" s="138" t="s">
        <v>52</v>
      </c>
      <c r="P193" s="139">
        <f>O193*H193</f>
        <v>0</v>
      </c>
      <c r="Q193" s="139">
        <v>0</v>
      </c>
      <c r="R193" s="139">
        <f>Q193*H193</f>
        <v>0</v>
      </c>
      <c r="S193" s="139">
        <v>0</v>
      </c>
      <c r="T193" s="140">
        <f>S193*H193</f>
        <v>0</v>
      </c>
      <c r="AR193" s="141" t="s">
        <v>134</v>
      </c>
      <c r="AT193" s="141" t="s">
        <v>129</v>
      </c>
      <c r="AU193" s="141" t="s">
        <v>90</v>
      </c>
      <c r="AY193" s="18" t="s">
        <v>127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8" t="s">
        <v>24</v>
      </c>
      <c r="BK193" s="142">
        <f>ROUND(I193*H193,2)</f>
        <v>0</v>
      </c>
      <c r="BL193" s="18" t="s">
        <v>134</v>
      </c>
      <c r="BM193" s="141" t="s">
        <v>308</v>
      </c>
    </row>
    <row r="194" spans="2:65" s="1" customFormat="1" ht="11.25">
      <c r="B194" s="34"/>
      <c r="D194" s="143" t="s">
        <v>136</v>
      </c>
      <c r="F194" s="144" t="s">
        <v>309</v>
      </c>
      <c r="I194" s="145"/>
      <c r="L194" s="34"/>
      <c r="M194" s="146"/>
      <c r="T194" s="55"/>
      <c r="AT194" s="18" t="s">
        <v>136</v>
      </c>
      <c r="AU194" s="18" t="s">
        <v>90</v>
      </c>
    </row>
    <row r="195" spans="2:65" s="14" customFormat="1" ht="11.25">
      <c r="B195" s="162"/>
      <c r="D195" s="148" t="s">
        <v>138</v>
      </c>
      <c r="E195" s="163" t="s">
        <v>3</v>
      </c>
      <c r="F195" s="164" t="s">
        <v>310</v>
      </c>
      <c r="H195" s="163" t="s">
        <v>3</v>
      </c>
      <c r="I195" s="165"/>
      <c r="L195" s="162"/>
      <c r="M195" s="166"/>
      <c r="T195" s="167"/>
      <c r="AT195" s="163" t="s">
        <v>138</v>
      </c>
      <c r="AU195" s="163" t="s">
        <v>90</v>
      </c>
      <c r="AV195" s="14" t="s">
        <v>24</v>
      </c>
      <c r="AW195" s="14" t="s">
        <v>140</v>
      </c>
      <c r="AX195" s="14" t="s">
        <v>81</v>
      </c>
      <c r="AY195" s="163" t="s">
        <v>127</v>
      </c>
    </row>
    <row r="196" spans="2:65" s="12" customFormat="1" ht="11.25">
      <c r="B196" s="147"/>
      <c r="D196" s="148" t="s">
        <v>138</v>
      </c>
      <c r="E196" s="149" t="s">
        <v>3</v>
      </c>
      <c r="F196" s="150" t="s">
        <v>736</v>
      </c>
      <c r="H196" s="151">
        <v>162.06120000000001</v>
      </c>
      <c r="I196" s="152"/>
      <c r="L196" s="147"/>
      <c r="M196" s="153"/>
      <c r="T196" s="154"/>
      <c r="AT196" s="149" t="s">
        <v>138</v>
      </c>
      <c r="AU196" s="149" t="s">
        <v>90</v>
      </c>
      <c r="AV196" s="12" t="s">
        <v>90</v>
      </c>
      <c r="AW196" s="12" t="s">
        <v>140</v>
      </c>
      <c r="AX196" s="12" t="s">
        <v>81</v>
      </c>
      <c r="AY196" s="149" t="s">
        <v>127</v>
      </c>
    </row>
    <row r="197" spans="2:65" s="13" customFormat="1" ht="11.25">
      <c r="B197" s="155"/>
      <c r="D197" s="148" t="s">
        <v>138</v>
      </c>
      <c r="E197" s="156" t="s">
        <v>3</v>
      </c>
      <c r="F197" s="157" t="s">
        <v>141</v>
      </c>
      <c r="H197" s="158">
        <v>162.06120000000001</v>
      </c>
      <c r="I197" s="159"/>
      <c r="L197" s="155"/>
      <c r="M197" s="160"/>
      <c r="T197" s="161"/>
      <c r="AT197" s="156" t="s">
        <v>138</v>
      </c>
      <c r="AU197" s="156" t="s">
        <v>90</v>
      </c>
      <c r="AV197" s="13" t="s">
        <v>134</v>
      </c>
      <c r="AW197" s="13" t="s">
        <v>140</v>
      </c>
      <c r="AX197" s="13" t="s">
        <v>24</v>
      </c>
      <c r="AY197" s="156" t="s">
        <v>127</v>
      </c>
    </row>
    <row r="198" spans="2:65" s="1" customFormat="1" ht="24.2" customHeight="1">
      <c r="B198" s="129"/>
      <c r="C198" s="130" t="s">
        <v>340</v>
      </c>
      <c r="D198" s="130" t="s">
        <v>129</v>
      </c>
      <c r="E198" s="131" t="s">
        <v>313</v>
      </c>
      <c r="F198" s="132" t="s">
        <v>314</v>
      </c>
      <c r="G198" s="133" t="s">
        <v>243</v>
      </c>
      <c r="H198" s="134">
        <v>90.034000000000006</v>
      </c>
      <c r="I198" s="135"/>
      <c r="J198" s="136">
        <f>ROUND(I198*H198,2)</f>
        <v>0</v>
      </c>
      <c r="K198" s="132" t="s">
        <v>133</v>
      </c>
      <c r="L198" s="34"/>
      <c r="M198" s="137" t="s">
        <v>3</v>
      </c>
      <c r="N198" s="138" t="s">
        <v>52</v>
      </c>
      <c r="P198" s="139">
        <f>O198*H198</f>
        <v>0</v>
      </c>
      <c r="Q198" s="139">
        <v>0</v>
      </c>
      <c r="R198" s="139">
        <f>Q198*H198</f>
        <v>0</v>
      </c>
      <c r="S198" s="139">
        <v>0</v>
      </c>
      <c r="T198" s="140">
        <f>S198*H198</f>
        <v>0</v>
      </c>
      <c r="AR198" s="141" t="s">
        <v>134</v>
      </c>
      <c r="AT198" s="141" t="s">
        <v>129</v>
      </c>
      <c r="AU198" s="141" t="s">
        <v>90</v>
      </c>
      <c r="AY198" s="18" t="s">
        <v>127</v>
      </c>
      <c r="BE198" s="142">
        <f>IF(N198="základní",J198,0)</f>
        <v>0</v>
      </c>
      <c r="BF198" s="142">
        <f>IF(N198="snížená",J198,0)</f>
        <v>0</v>
      </c>
      <c r="BG198" s="142">
        <f>IF(N198="zákl. přenesená",J198,0)</f>
        <v>0</v>
      </c>
      <c r="BH198" s="142">
        <f>IF(N198="sníž. přenesená",J198,0)</f>
        <v>0</v>
      </c>
      <c r="BI198" s="142">
        <f>IF(N198="nulová",J198,0)</f>
        <v>0</v>
      </c>
      <c r="BJ198" s="18" t="s">
        <v>24</v>
      </c>
      <c r="BK198" s="142">
        <f>ROUND(I198*H198,2)</f>
        <v>0</v>
      </c>
      <c r="BL198" s="18" t="s">
        <v>134</v>
      </c>
      <c r="BM198" s="141" t="s">
        <v>315</v>
      </c>
    </row>
    <row r="199" spans="2:65" s="1" customFormat="1" ht="11.25">
      <c r="B199" s="34"/>
      <c r="D199" s="143" t="s">
        <v>136</v>
      </c>
      <c r="F199" s="144" t="s">
        <v>316</v>
      </c>
      <c r="I199" s="145"/>
      <c r="L199" s="34"/>
      <c r="M199" s="146"/>
      <c r="T199" s="55"/>
      <c r="AT199" s="18" t="s">
        <v>136</v>
      </c>
      <c r="AU199" s="18" t="s">
        <v>90</v>
      </c>
    </row>
    <row r="200" spans="2:65" s="14" customFormat="1" ht="11.25">
      <c r="B200" s="162"/>
      <c r="D200" s="148" t="s">
        <v>138</v>
      </c>
      <c r="E200" s="163" t="s">
        <v>3</v>
      </c>
      <c r="F200" s="164" t="s">
        <v>317</v>
      </c>
      <c r="H200" s="163" t="s">
        <v>3</v>
      </c>
      <c r="I200" s="165"/>
      <c r="L200" s="162"/>
      <c r="M200" s="166"/>
      <c r="T200" s="167"/>
      <c r="AT200" s="163" t="s">
        <v>138</v>
      </c>
      <c r="AU200" s="163" t="s">
        <v>90</v>
      </c>
      <c r="AV200" s="14" t="s">
        <v>24</v>
      </c>
      <c r="AW200" s="14" t="s">
        <v>140</v>
      </c>
      <c r="AX200" s="14" t="s">
        <v>81</v>
      </c>
      <c r="AY200" s="163" t="s">
        <v>127</v>
      </c>
    </row>
    <row r="201" spans="2:65" s="12" customFormat="1" ht="11.25">
      <c r="B201" s="147"/>
      <c r="D201" s="148" t="s">
        <v>138</v>
      </c>
      <c r="E201" s="149" t="s">
        <v>3</v>
      </c>
      <c r="F201" s="150" t="s">
        <v>691</v>
      </c>
      <c r="H201" s="151">
        <v>90.034000000000006</v>
      </c>
      <c r="I201" s="152"/>
      <c r="L201" s="147"/>
      <c r="M201" s="153"/>
      <c r="T201" s="154"/>
      <c r="AT201" s="149" t="s">
        <v>138</v>
      </c>
      <c r="AU201" s="149" t="s">
        <v>90</v>
      </c>
      <c r="AV201" s="12" t="s">
        <v>90</v>
      </c>
      <c r="AW201" s="12" t="s">
        <v>140</v>
      </c>
      <c r="AX201" s="12" t="s">
        <v>81</v>
      </c>
      <c r="AY201" s="149" t="s">
        <v>127</v>
      </c>
    </row>
    <row r="202" spans="2:65" s="13" customFormat="1" ht="11.25">
      <c r="B202" s="155"/>
      <c r="D202" s="148" t="s">
        <v>138</v>
      </c>
      <c r="E202" s="156" t="s">
        <v>3</v>
      </c>
      <c r="F202" s="157" t="s">
        <v>141</v>
      </c>
      <c r="H202" s="158">
        <v>90.034000000000006</v>
      </c>
      <c r="I202" s="159"/>
      <c r="L202" s="155"/>
      <c r="M202" s="160"/>
      <c r="T202" s="161"/>
      <c r="AT202" s="156" t="s">
        <v>138</v>
      </c>
      <c r="AU202" s="156" t="s">
        <v>90</v>
      </c>
      <c r="AV202" s="13" t="s">
        <v>134</v>
      </c>
      <c r="AW202" s="13" t="s">
        <v>140</v>
      </c>
      <c r="AX202" s="13" t="s">
        <v>24</v>
      </c>
      <c r="AY202" s="156" t="s">
        <v>127</v>
      </c>
    </row>
    <row r="203" spans="2:65" s="1" customFormat="1" ht="24.2" customHeight="1">
      <c r="B203" s="129"/>
      <c r="C203" s="130" t="s">
        <v>345</v>
      </c>
      <c r="D203" s="130" t="s">
        <v>129</v>
      </c>
      <c r="E203" s="131" t="s">
        <v>319</v>
      </c>
      <c r="F203" s="132" t="s">
        <v>320</v>
      </c>
      <c r="G203" s="133" t="s">
        <v>243</v>
      </c>
      <c r="H203" s="134">
        <v>24.888999999999999</v>
      </c>
      <c r="I203" s="135"/>
      <c r="J203" s="136">
        <f>ROUND(I203*H203,2)</f>
        <v>0</v>
      </c>
      <c r="K203" s="132" t="s">
        <v>133</v>
      </c>
      <c r="L203" s="34"/>
      <c r="M203" s="137" t="s">
        <v>3</v>
      </c>
      <c r="N203" s="138" t="s">
        <v>52</v>
      </c>
      <c r="P203" s="139">
        <f>O203*H203</f>
        <v>0</v>
      </c>
      <c r="Q203" s="139">
        <v>0</v>
      </c>
      <c r="R203" s="139">
        <f>Q203*H203</f>
        <v>0</v>
      </c>
      <c r="S203" s="139">
        <v>0</v>
      </c>
      <c r="T203" s="140">
        <f>S203*H203</f>
        <v>0</v>
      </c>
      <c r="AR203" s="141" t="s">
        <v>134</v>
      </c>
      <c r="AT203" s="141" t="s">
        <v>129</v>
      </c>
      <c r="AU203" s="141" t="s">
        <v>90</v>
      </c>
      <c r="AY203" s="18" t="s">
        <v>127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8" t="s">
        <v>24</v>
      </c>
      <c r="BK203" s="142">
        <f>ROUND(I203*H203,2)</f>
        <v>0</v>
      </c>
      <c r="BL203" s="18" t="s">
        <v>134</v>
      </c>
      <c r="BM203" s="141" t="s">
        <v>737</v>
      </c>
    </row>
    <row r="204" spans="2:65" s="1" customFormat="1" ht="11.25">
      <c r="B204" s="34"/>
      <c r="D204" s="143" t="s">
        <v>136</v>
      </c>
      <c r="F204" s="144" t="s">
        <v>322</v>
      </c>
      <c r="I204" s="145"/>
      <c r="L204" s="34"/>
      <c r="M204" s="146"/>
      <c r="T204" s="55"/>
      <c r="AT204" s="18" t="s">
        <v>136</v>
      </c>
      <c r="AU204" s="18" t="s">
        <v>90</v>
      </c>
    </row>
    <row r="205" spans="2:65" s="12" customFormat="1" ht="11.25">
      <c r="B205" s="147"/>
      <c r="D205" s="148" t="s">
        <v>138</v>
      </c>
      <c r="E205" s="149" t="s">
        <v>3</v>
      </c>
      <c r="F205" s="150" t="s">
        <v>738</v>
      </c>
      <c r="H205" s="151">
        <v>22.5</v>
      </c>
      <c r="I205" s="152"/>
      <c r="L205" s="147"/>
      <c r="M205" s="153"/>
      <c r="T205" s="154"/>
      <c r="AT205" s="149" t="s">
        <v>138</v>
      </c>
      <c r="AU205" s="149" t="s">
        <v>90</v>
      </c>
      <c r="AV205" s="12" t="s">
        <v>90</v>
      </c>
      <c r="AW205" s="12" t="s">
        <v>140</v>
      </c>
      <c r="AX205" s="12" t="s">
        <v>81</v>
      </c>
      <c r="AY205" s="149" t="s">
        <v>127</v>
      </c>
    </row>
    <row r="206" spans="2:65" s="15" customFormat="1" ht="11.25">
      <c r="B206" s="182"/>
      <c r="D206" s="148" t="s">
        <v>138</v>
      </c>
      <c r="E206" s="183" t="s">
        <v>3</v>
      </c>
      <c r="F206" s="184" t="s">
        <v>337</v>
      </c>
      <c r="H206" s="185">
        <v>22.5</v>
      </c>
      <c r="I206" s="186"/>
      <c r="L206" s="182"/>
      <c r="M206" s="187"/>
      <c r="T206" s="188"/>
      <c r="AT206" s="183" t="s">
        <v>138</v>
      </c>
      <c r="AU206" s="183" t="s">
        <v>90</v>
      </c>
      <c r="AV206" s="15" t="s">
        <v>148</v>
      </c>
      <c r="AW206" s="15" t="s">
        <v>140</v>
      </c>
      <c r="AX206" s="15" t="s">
        <v>81</v>
      </c>
      <c r="AY206" s="183" t="s">
        <v>127</v>
      </c>
    </row>
    <row r="207" spans="2:65" s="14" customFormat="1" ht="11.25">
      <c r="B207" s="162"/>
      <c r="D207" s="148" t="s">
        <v>138</v>
      </c>
      <c r="E207" s="163" t="s">
        <v>3</v>
      </c>
      <c r="F207" s="164" t="s">
        <v>739</v>
      </c>
      <c r="H207" s="163" t="s">
        <v>3</v>
      </c>
      <c r="I207" s="165"/>
      <c r="L207" s="162"/>
      <c r="M207" s="166"/>
      <c r="T207" s="167"/>
      <c r="AT207" s="163" t="s">
        <v>138</v>
      </c>
      <c r="AU207" s="163" t="s">
        <v>90</v>
      </c>
      <c r="AV207" s="14" t="s">
        <v>24</v>
      </c>
      <c r="AW207" s="14" t="s">
        <v>140</v>
      </c>
      <c r="AX207" s="14" t="s">
        <v>81</v>
      </c>
      <c r="AY207" s="163" t="s">
        <v>127</v>
      </c>
    </row>
    <row r="208" spans="2:65" s="12" customFormat="1" ht="11.25">
      <c r="B208" s="147"/>
      <c r="D208" s="148" t="s">
        <v>138</v>
      </c>
      <c r="E208" s="149" t="s">
        <v>3</v>
      </c>
      <c r="F208" s="150" t="s">
        <v>740</v>
      </c>
      <c r="H208" s="151">
        <v>2.3890000000000007</v>
      </c>
      <c r="I208" s="152"/>
      <c r="L208" s="147"/>
      <c r="M208" s="153"/>
      <c r="T208" s="154"/>
      <c r="AT208" s="149" t="s">
        <v>138</v>
      </c>
      <c r="AU208" s="149" t="s">
        <v>90</v>
      </c>
      <c r="AV208" s="12" t="s">
        <v>90</v>
      </c>
      <c r="AW208" s="12" t="s">
        <v>140</v>
      </c>
      <c r="AX208" s="12" t="s">
        <v>81</v>
      </c>
      <c r="AY208" s="149" t="s">
        <v>127</v>
      </c>
    </row>
    <row r="209" spans="2:65" s="15" customFormat="1" ht="11.25">
      <c r="B209" s="182"/>
      <c r="D209" s="148" t="s">
        <v>138</v>
      </c>
      <c r="E209" s="183" t="s">
        <v>3</v>
      </c>
      <c r="F209" s="184" t="s">
        <v>337</v>
      </c>
      <c r="H209" s="185">
        <v>2.3890000000000007</v>
      </c>
      <c r="I209" s="186"/>
      <c r="L209" s="182"/>
      <c r="M209" s="187"/>
      <c r="T209" s="188"/>
      <c r="AT209" s="183" t="s">
        <v>138</v>
      </c>
      <c r="AU209" s="183" t="s">
        <v>90</v>
      </c>
      <c r="AV209" s="15" t="s">
        <v>148</v>
      </c>
      <c r="AW209" s="15" t="s">
        <v>140</v>
      </c>
      <c r="AX209" s="15" t="s">
        <v>81</v>
      </c>
      <c r="AY209" s="183" t="s">
        <v>127</v>
      </c>
    </row>
    <row r="210" spans="2:65" s="13" customFormat="1" ht="11.25">
      <c r="B210" s="155"/>
      <c r="D210" s="148" t="s">
        <v>138</v>
      </c>
      <c r="E210" s="156" t="s">
        <v>3</v>
      </c>
      <c r="F210" s="157" t="s">
        <v>141</v>
      </c>
      <c r="H210" s="158">
        <v>24.888999999999999</v>
      </c>
      <c r="I210" s="159"/>
      <c r="L210" s="155"/>
      <c r="M210" s="160"/>
      <c r="T210" s="161"/>
      <c r="AT210" s="156" t="s">
        <v>138</v>
      </c>
      <c r="AU210" s="156" t="s">
        <v>90</v>
      </c>
      <c r="AV210" s="13" t="s">
        <v>134</v>
      </c>
      <c r="AW210" s="13" t="s">
        <v>140</v>
      </c>
      <c r="AX210" s="13" t="s">
        <v>24</v>
      </c>
      <c r="AY210" s="156" t="s">
        <v>127</v>
      </c>
    </row>
    <row r="211" spans="2:65" s="1" customFormat="1" ht="16.5" customHeight="1">
      <c r="B211" s="129"/>
      <c r="C211" s="172" t="s">
        <v>350</v>
      </c>
      <c r="D211" s="172" t="s">
        <v>297</v>
      </c>
      <c r="E211" s="173" t="s">
        <v>741</v>
      </c>
      <c r="F211" s="174" t="s">
        <v>742</v>
      </c>
      <c r="G211" s="175" t="s">
        <v>300</v>
      </c>
      <c r="H211" s="176">
        <v>47.25</v>
      </c>
      <c r="I211" s="177"/>
      <c r="J211" s="178">
        <f>ROUND(I211*H211,2)</f>
        <v>0</v>
      </c>
      <c r="K211" s="174" t="s">
        <v>133</v>
      </c>
      <c r="L211" s="179"/>
      <c r="M211" s="180" t="s">
        <v>3</v>
      </c>
      <c r="N211" s="181" t="s">
        <v>52</v>
      </c>
      <c r="P211" s="139">
        <f>O211*H211</f>
        <v>0</v>
      </c>
      <c r="Q211" s="139">
        <v>0</v>
      </c>
      <c r="R211" s="139">
        <f>Q211*H211</f>
        <v>0</v>
      </c>
      <c r="S211" s="139">
        <v>0</v>
      </c>
      <c r="T211" s="140">
        <f>S211*H211</f>
        <v>0</v>
      </c>
      <c r="AR211" s="141" t="s">
        <v>174</v>
      </c>
      <c r="AT211" s="141" t="s">
        <v>297</v>
      </c>
      <c r="AU211" s="141" t="s">
        <v>90</v>
      </c>
      <c r="AY211" s="18" t="s">
        <v>127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8" t="s">
        <v>24</v>
      </c>
      <c r="BK211" s="142">
        <f>ROUND(I211*H211,2)</f>
        <v>0</v>
      </c>
      <c r="BL211" s="18" t="s">
        <v>134</v>
      </c>
      <c r="BM211" s="141" t="s">
        <v>743</v>
      </c>
    </row>
    <row r="212" spans="2:65" s="12" customFormat="1" ht="11.25">
      <c r="B212" s="147"/>
      <c r="D212" s="148" t="s">
        <v>138</v>
      </c>
      <c r="E212" s="149" t="s">
        <v>3</v>
      </c>
      <c r="F212" s="150" t="s">
        <v>744</v>
      </c>
      <c r="H212" s="151">
        <v>47.25</v>
      </c>
      <c r="I212" s="152"/>
      <c r="L212" s="147"/>
      <c r="M212" s="153"/>
      <c r="T212" s="154"/>
      <c r="AT212" s="149" t="s">
        <v>138</v>
      </c>
      <c r="AU212" s="149" t="s">
        <v>90</v>
      </c>
      <c r="AV212" s="12" t="s">
        <v>90</v>
      </c>
      <c r="AW212" s="12" t="s">
        <v>140</v>
      </c>
      <c r="AX212" s="12" t="s">
        <v>81</v>
      </c>
      <c r="AY212" s="149" t="s">
        <v>127</v>
      </c>
    </row>
    <row r="213" spans="2:65" s="13" customFormat="1" ht="11.25">
      <c r="B213" s="155"/>
      <c r="D213" s="148" t="s">
        <v>138</v>
      </c>
      <c r="E213" s="156" t="s">
        <v>3</v>
      </c>
      <c r="F213" s="157" t="s">
        <v>141</v>
      </c>
      <c r="H213" s="158">
        <v>47.25</v>
      </c>
      <c r="I213" s="159"/>
      <c r="L213" s="155"/>
      <c r="M213" s="160"/>
      <c r="T213" s="161"/>
      <c r="AT213" s="156" t="s">
        <v>138</v>
      </c>
      <c r="AU213" s="156" t="s">
        <v>90</v>
      </c>
      <c r="AV213" s="13" t="s">
        <v>134</v>
      </c>
      <c r="AW213" s="13" t="s">
        <v>140</v>
      </c>
      <c r="AX213" s="13" t="s">
        <v>24</v>
      </c>
      <c r="AY213" s="156" t="s">
        <v>127</v>
      </c>
    </row>
    <row r="214" spans="2:65" s="1" customFormat="1" ht="16.5" customHeight="1">
      <c r="B214" s="129"/>
      <c r="C214" s="172" t="s">
        <v>363</v>
      </c>
      <c r="D214" s="172" t="s">
        <v>297</v>
      </c>
      <c r="E214" s="173" t="s">
        <v>326</v>
      </c>
      <c r="F214" s="174" t="s">
        <v>327</v>
      </c>
      <c r="G214" s="175" t="s">
        <v>300</v>
      </c>
      <c r="H214" s="176">
        <v>4.7779999999999996</v>
      </c>
      <c r="I214" s="177"/>
      <c r="J214" s="178">
        <f>ROUND(I214*H214,2)</f>
        <v>0</v>
      </c>
      <c r="K214" s="174" t="s">
        <v>133</v>
      </c>
      <c r="L214" s="179"/>
      <c r="M214" s="180" t="s">
        <v>3</v>
      </c>
      <c r="N214" s="181" t="s">
        <v>52</v>
      </c>
      <c r="P214" s="139">
        <f>O214*H214</f>
        <v>0</v>
      </c>
      <c r="Q214" s="139">
        <v>0</v>
      </c>
      <c r="R214" s="139">
        <f>Q214*H214</f>
        <v>0</v>
      </c>
      <c r="S214" s="139">
        <v>0</v>
      </c>
      <c r="T214" s="140">
        <f>S214*H214</f>
        <v>0</v>
      </c>
      <c r="AR214" s="141" t="s">
        <v>174</v>
      </c>
      <c r="AT214" s="141" t="s">
        <v>297</v>
      </c>
      <c r="AU214" s="141" t="s">
        <v>90</v>
      </c>
      <c r="AY214" s="18" t="s">
        <v>127</v>
      </c>
      <c r="BE214" s="142">
        <f>IF(N214="základní",J214,0)</f>
        <v>0</v>
      </c>
      <c r="BF214" s="142">
        <f>IF(N214="snížená",J214,0)</f>
        <v>0</v>
      </c>
      <c r="BG214" s="142">
        <f>IF(N214="zákl. přenesená",J214,0)</f>
        <v>0</v>
      </c>
      <c r="BH214" s="142">
        <f>IF(N214="sníž. přenesená",J214,0)</f>
        <v>0</v>
      </c>
      <c r="BI214" s="142">
        <f>IF(N214="nulová",J214,0)</f>
        <v>0</v>
      </c>
      <c r="BJ214" s="18" t="s">
        <v>24</v>
      </c>
      <c r="BK214" s="142">
        <f>ROUND(I214*H214,2)</f>
        <v>0</v>
      </c>
      <c r="BL214" s="18" t="s">
        <v>134</v>
      </c>
      <c r="BM214" s="141" t="s">
        <v>745</v>
      </c>
    </row>
    <row r="215" spans="2:65" s="12" customFormat="1" ht="11.25">
      <c r="B215" s="147"/>
      <c r="D215" s="148" t="s">
        <v>138</v>
      </c>
      <c r="E215" s="149" t="s">
        <v>3</v>
      </c>
      <c r="F215" s="150" t="s">
        <v>746</v>
      </c>
      <c r="H215" s="151">
        <v>4.7779999999999996</v>
      </c>
      <c r="I215" s="152"/>
      <c r="L215" s="147"/>
      <c r="M215" s="153"/>
      <c r="T215" s="154"/>
      <c r="AT215" s="149" t="s">
        <v>138</v>
      </c>
      <c r="AU215" s="149" t="s">
        <v>90</v>
      </c>
      <c r="AV215" s="12" t="s">
        <v>90</v>
      </c>
      <c r="AW215" s="12" t="s">
        <v>140</v>
      </c>
      <c r="AX215" s="12" t="s">
        <v>81</v>
      </c>
      <c r="AY215" s="149" t="s">
        <v>127</v>
      </c>
    </row>
    <row r="216" spans="2:65" s="13" customFormat="1" ht="11.25">
      <c r="B216" s="155"/>
      <c r="D216" s="148" t="s">
        <v>138</v>
      </c>
      <c r="E216" s="156" t="s">
        <v>3</v>
      </c>
      <c r="F216" s="157" t="s">
        <v>141</v>
      </c>
      <c r="H216" s="158">
        <v>4.7779999999999996</v>
      </c>
      <c r="I216" s="159"/>
      <c r="L216" s="155"/>
      <c r="M216" s="160"/>
      <c r="T216" s="161"/>
      <c r="AT216" s="156" t="s">
        <v>138</v>
      </c>
      <c r="AU216" s="156" t="s">
        <v>90</v>
      </c>
      <c r="AV216" s="13" t="s">
        <v>134</v>
      </c>
      <c r="AW216" s="13" t="s">
        <v>140</v>
      </c>
      <c r="AX216" s="13" t="s">
        <v>24</v>
      </c>
      <c r="AY216" s="156" t="s">
        <v>127</v>
      </c>
    </row>
    <row r="217" spans="2:65" s="1" customFormat="1" ht="33" customHeight="1">
      <c r="B217" s="129"/>
      <c r="C217" s="130" t="s">
        <v>370</v>
      </c>
      <c r="D217" s="130" t="s">
        <v>129</v>
      </c>
      <c r="E217" s="131" t="s">
        <v>331</v>
      </c>
      <c r="F217" s="132" t="s">
        <v>332</v>
      </c>
      <c r="G217" s="133" t="s">
        <v>243</v>
      </c>
      <c r="H217" s="134">
        <v>2.2909999999999999</v>
      </c>
      <c r="I217" s="135"/>
      <c r="J217" s="136">
        <f>ROUND(I217*H217,2)</f>
        <v>0</v>
      </c>
      <c r="K217" s="132" t="s">
        <v>133</v>
      </c>
      <c r="L217" s="34"/>
      <c r="M217" s="137" t="s">
        <v>3</v>
      </c>
      <c r="N217" s="138" t="s">
        <v>52</v>
      </c>
      <c r="P217" s="139">
        <f>O217*H217</f>
        <v>0</v>
      </c>
      <c r="Q217" s="139">
        <v>0</v>
      </c>
      <c r="R217" s="139">
        <f>Q217*H217</f>
        <v>0</v>
      </c>
      <c r="S217" s="139">
        <v>0</v>
      </c>
      <c r="T217" s="140">
        <f>S217*H217</f>
        <v>0</v>
      </c>
      <c r="AR217" s="141" t="s">
        <v>134</v>
      </c>
      <c r="AT217" s="141" t="s">
        <v>129</v>
      </c>
      <c r="AU217" s="141" t="s">
        <v>90</v>
      </c>
      <c r="AY217" s="18" t="s">
        <v>127</v>
      </c>
      <c r="BE217" s="142">
        <f>IF(N217="základní",J217,0)</f>
        <v>0</v>
      </c>
      <c r="BF217" s="142">
        <f>IF(N217="snížená",J217,0)</f>
        <v>0</v>
      </c>
      <c r="BG217" s="142">
        <f>IF(N217="zákl. přenesená",J217,0)</f>
        <v>0</v>
      </c>
      <c r="BH217" s="142">
        <f>IF(N217="sníž. přenesená",J217,0)</f>
        <v>0</v>
      </c>
      <c r="BI217" s="142">
        <f>IF(N217="nulová",J217,0)</f>
        <v>0</v>
      </c>
      <c r="BJ217" s="18" t="s">
        <v>24</v>
      </c>
      <c r="BK217" s="142">
        <f>ROUND(I217*H217,2)</f>
        <v>0</v>
      </c>
      <c r="BL217" s="18" t="s">
        <v>134</v>
      </c>
      <c r="BM217" s="141" t="s">
        <v>333</v>
      </c>
    </row>
    <row r="218" spans="2:65" s="1" customFormat="1" ht="11.25">
      <c r="B218" s="34"/>
      <c r="D218" s="143" t="s">
        <v>136</v>
      </c>
      <c r="F218" s="144" t="s">
        <v>334</v>
      </c>
      <c r="I218" s="145"/>
      <c r="L218" s="34"/>
      <c r="M218" s="146"/>
      <c r="T218" s="55"/>
      <c r="AT218" s="18" t="s">
        <v>136</v>
      </c>
      <c r="AU218" s="18" t="s">
        <v>90</v>
      </c>
    </row>
    <row r="219" spans="2:65" s="14" customFormat="1" ht="11.25">
      <c r="B219" s="162"/>
      <c r="D219" s="148" t="s">
        <v>138</v>
      </c>
      <c r="E219" s="163" t="s">
        <v>3</v>
      </c>
      <c r="F219" s="164" t="s">
        <v>335</v>
      </c>
      <c r="H219" s="163" t="s">
        <v>3</v>
      </c>
      <c r="I219" s="165"/>
      <c r="L219" s="162"/>
      <c r="M219" s="166"/>
      <c r="T219" s="167"/>
      <c r="AT219" s="163" t="s">
        <v>138</v>
      </c>
      <c r="AU219" s="163" t="s">
        <v>90</v>
      </c>
      <c r="AV219" s="14" t="s">
        <v>24</v>
      </c>
      <c r="AW219" s="14" t="s">
        <v>140</v>
      </c>
      <c r="AX219" s="14" t="s">
        <v>81</v>
      </c>
      <c r="AY219" s="163" t="s">
        <v>127</v>
      </c>
    </row>
    <row r="220" spans="2:65" s="12" customFormat="1" ht="11.25">
      <c r="B220" s="147"/>
      <c r="D220" s="148" t="s">
        <v>138</v>
      </c>
      <c r="E220" s="149" t="s">
        <v>3</v>
      </c>
      <c r="F220" s="150" t="s">
        <v>747</v>
      </c>
      <c r="H220" s="151">
        <v>2.16</v>
      </c>
      <c r="I220" s="152"/>
      <c r="L220" s="147"/>
      <c r="M220" s="153"/>
      <c r="T220" s="154"/>
      <c r="AT220" s="149" t="s">
        <v>138</v>
      </c>
      <c r="AU220" s="149" t="s">
        <v>90</v>
      </c>
      <c r="AV220" s="12" t="s">
        <v>90</v>
      </c>
      <c r="AW220" s="12" t="s">
        <v>140</v>
      </c>
      <c r="AX220" s="12" t="s">
        <v>81</v>
      </c>
      <c r="AY220" s="149" t="s">
        <v>127</v>
      </c>
    </row>
    <row r="221" spans="2:65" s="12" customFormat="1" ht="11.25">
      <c r="B221" s="147"/>
      <c r="D221" s="148" t="s">
        <v>138</v>
      </c>
      <c r="E221" s="149" t="s">
        <v>3</v>
      </c>
      <c r="F221" s="150" t="s">
        <v>748</v>
      </c>
      <c r="H221" s="151">
        <v>-0.58875</v>
      </c>
      <c r="I221" s="152"/>
      <c r="L221" s="147"/>
      <c r="M221" s="153"/>
      <c r="T221" s="154"/>
      <c r="AT221" s="149" t="s">
        <v>138</v>
      </c>
      <c r="AU221" s="149" t="s">
        <v>90</v>
      </c>
      <c r="AV221" s="12" t="s">
        <v>90</v>
      </c>
      <c r="AW221" s="12" t="s">
        <v>140</v>
      </c>
      <c r="AX221" s="12" t="s">
        <v>81</v>
      </c>
      <c r="AY221" s="149" t="s">
        <v>127</v>
      </c>
    </row>
    <row r="222" spans="2:65" s="15" customFormat="1" ht="11.25">
      <c r="B222" s="182"/>
      <c r="D222" s="148" t="s">
        <v>138</v>
      </c>
      <c r="E222" s="183" t="s">
        <v>3</v>
      </c>
      <c r="F222" s="184" t="s">
        <v>337</v>
      </c>
      <c r="H222" s="185">
        <v>1.57125</v>
      </c>
      <c r="I222" s="186"/>
      <c r="L222" s="182"/>
      <c r="M222" s="187"/>
      <c r="T222" s="188"/>
      <c r="AT222" s="183" t="s">
        <v>138</v>
      </c>
      <c r="AU222" s="183" t="s">
        <v>90</v>
      </c>
      <c r="AV222" s="15" t="s">
        <v>148</v>
      </c>
      <c r="AW222" s="15" t="s">
        <v>140</v>
      </c>
      <c r="AX222" s="15" t="s">
        <v>81</v>
      </c>
      <c r="AY222" s="183" t="s">
        <v>127</v>
      </c>
    </row>
    <row r="223" spans="2:65" s="14" customFormat="1" ht="11.25">
      <c r="B223" s="162"/>
      <c r="D223" s="148" t="s">
        <v>138</v>
      </c>
      <c r="E223" s="163" t="s">
        <v>3</v>
      </c>
      <c r="F223" s="164" t="s">
        <v>338</v>
      </c>
      <c r="H223" s="163" t="s">
        <v>3</v>
      </c>
      <c r="I223" s="165"/>
      <c r="L223" s="162"/>
      <c r="M223" s="166"/>
      <c r="T223" s="167"/>
      <c r="AT223" s="163" t="s">
        <v>138</v>
      </c>
      <c r="AU223" s="163" t="s">
        <v>90</v>
      </c>
      <c r="AV223" s="14" t="s">
        <v>24</v>
      </c>
      <c r="AW223" s="14" t="s">
        <v>140</v>
      </c>
      <c r="AX223" s="14" t="s">
        <v>81</v>
      </c>
      <c r="AY223" s="163" t="s">
        <v>127</v>
      </c>
    </row>
    <row r="224" spans="2:65" s="12" customFormat="1" ht="11.25">
      <c r="B224" s="147"/>
      <c r="D224" s="148" t="s">
        <v>138</v>
      </c>
      <c r="E224" s="149" t="s">
        <v>3</v>
      </c>
      <c r="F224" s="150" t="s">
        <v>749</v>
      </c>
      <c r="H224" s="151">
        <v>0.72</v>
      </c>
      <c r="I224" s="152"/>
      <c r="L224" s="147"/>
      <c r="M224" s="153"/>
      <c r="T224" s="154"/>
      <c r="AT224" s="149" t="s">
        <v>138</v>
      </c>
      <c r="AU224" s="149" t="s">
        <v>90</v>
      </c>
      <c r="AV224" s="12" t="s">
        <v>90</v>
      </c>
      <c r="AW224" s="12" t="s">
        <v>140</v>
      </c>
      <c r="AX224" s="12" t="s">
        <v>81</v>
      </c>
      <c r="AY224" s="149" t="s">
        <v>127</v>
      </c>
    </row>
    <row r="225" spans="2:65" s="15" customFormat="1" ht="11.25">
      <c r="B225" s="182"/>
      <c r="D225" s="148" t="s">
        <v>138</v>
      </c>
      <c r="E225" s="183" t="s">
        <v>3</v>
      </c>
      <c r="F225" s="184" t="s">
        <v>337</v>
      </c>
      <c r="H225" s="185">
        <v>0.72</v>
      </c>
      <c r="I225" s="186"/>
      <c r="L225" s="182"/>
      <c r="M225" s="187"/>
      <c r="T225" s="188"/>
      <c r="AT225" s="183" t="s">
        <v>138</v>
      </c>
      <c r="AU225" s="183" t="s">
        <v>90</v>
      </c>
      <c r="AV225" s="15" t="s">
        <v>148</v>
      </c>
      <c r="AW225" s="15" t="s">
        <v>140</v>
      </c>
      <c r="AX225" s="15" t="s">
        <v>81</v>
      </c>
      <c r="AY225" s="183" t="s">
        <v>127</v>
      </c>
    </row>
    <row r="226" spans="2:65" s="13" customFormat="1" ht="11.25">
      <c r="B226" s="155"/>
      <c r="D226" s="148" t="s">
        <v>138</v>
      </c>
      <c r="E226" s="156" t="s">
        <v>3</v>
      </c>
      <c r="F226" s="157" t="s">
        <v>141</v>
      </c>
      <c r="H226" s="158">
        <v>2.2912499999999998</v>
      </c>
      <c r="I226" s="159"/>
      <c r="L226" s="155"/>
      <c r="M226" s="160"/>
      <c r="T226" s="161"/>
      <c r="AT226" s="156" t="s">
        <v>138</v>
      </c>
      <c r="AU226" s="156" t="s">
        <v>90</v>
      </c>
      <c r="AV226" s="13" t="s">
        <v>134</v>
      </c>
      <c r="AW226" s="13" t="s">
        <v>140</v>
      </c>
      <c r="AX226" s="13" t="s">
        <v>24</v>
      </c>
      <c r="AY226" s="156" t="s">
        <v>127</v>
      </c>
    </row>
    <row r="227" spans="2:65" s="1" customFormat="1" ht="16.5" customHeight="1">
      <c r="B227" s="129"/>
      <c r="C227" s="172" t="s">
        <v>377</v>
      </c>
      <c r="D227" s="172" t="s">
        <v>297</v>
      </c>
      <c r="E227" s="173" t="s">
        <v>341</v>
      </c>
      <c r="F227" s="174" t="s">
        <v>342</v>
      </c>
      <c r="G227" s="175" t="s">
        <v>300</v>
      </c>
      <c r="H227" s="176">
        <v>3.1419999999999999</v>
      </c>
      <c r="I227" s="177"/>
      <c r="J227" s="178">
        <f>ROUND(I227*H227,2)</f>
        <v>0</v>
      </c>
      <c r="K227" s="174" t="s">
        <v>133</v>
      </c>
      <c r="L227" s="179"/>
      <c r="M227" s="180" t="s">
        <v>3</v>
      </c>
      <c r="N227" s="181" t="s">
        <v>52</v>
      </c>
      <c r="P227" s="139">
        <f>O227*H227</f>
        <v>0</v>
      </c>
      <c r="Q227" s="139">
        <v>1</v>
      </c>
      <c r="R227" s="139">
        <f>Q227*H227</f>
        <v>3.1419999999999999</v>
      </c>
      <c r="S227" s="139">
        <v>0</v>
      </c>
      <c r="T227" s="140">
        <f>S227*H227</f>
        <v>0</v>
      </c>
      <c r="AR227" s="141" t="s">
        <v>174</v>
      </c>
      <c r="AT227" s="141" t="s">
        <v>297</v>
      </c>
      <c r="AU227" s="141" t="s">
        <v>90</v>
      </c>
      <c r="AY227" s="18" t="s">
        <v>127</v>
      </c>
      <c r="BE227" s="142">
        <f>IF(N227="základní",J227,0)</f>
        <v>0</v>
      </c>
      <c r="BF227" s="142">
        <f>IF(N227="snížená",J227,0)</f>
        <v>0</v>
      </c>
      <c r="BG227" s="142">
        <f>IF(N227="zákl. přenesená",J227,0)</f>
        <v>0</v>
      </c>
      <c r="BH227" s="142">
        <f>IF(N227="sníž. přenesená",J227,0)</f>
        <v>0</v>
      </c>
      <c r="BI227" s="142">
        <f>IF(N227="nulová",J227,0)</f>
        <v>0</v>
      </c>
      <c r="BJ227" s="18" t="s">
        <v>24</v>
      </c>
      <c r="BK227" s="142">
        <f>ROUND(I227*H227,2)</f>
        <v>0</v>
      </c>
      <c r="BL227" s="18" t="s">
        <v>134</v>
      </c>
      <c r="BM227" s="141" t="s">
        <v>343</v>
      </c>
    </row>
    <row r="228" spans="2:65" s="12" customFormat="1" ht="11.25">
      <c r="B228" s="147"/>
      <c r="D228" s="148" t="s">
        <v>138</v>
      </c>
      <c r="E228" s="149" t="s">
        <v>3</v>
      </c>
      <c r="F228" s="150" t="s">
        <v>750</v>
      </c>
      <c r="H228" s="151">
        <v>3.1419999999999999</v>
      </c>
      <c r="I228" s="152"/>
      <c r="L228" s="147"/>
      <c r="M228" s="153"/>
      <c r="T228" s="154"/>
      <c r="AT228" s="149" t="s">
        <v>138</v>
      </c>
      <c r="AU228" s="149" t="s">
        <v>90</v>
      </c>
      <c r="AV228" s="12" t="s">
        <v>90</v>
      </c>
      <c r="AW228" s="12" t="s">
        <v>140</v>
      </c>
      <c r="AX228" s="12" t="s">
        <v>81</v>
      </c>
      <c r="AY228" s="149" t="s">
        <v>127</v>
      </c>
    </row>
    <row r="229" spans="2:65" s="13" customFormat="1" ht="11.25">
      <c r="B229" s="155"/>
      <c r="D229" s="148" t="s">
        <v>138</v>
      </c>
      <c r="E229" s="156" t="s">
        <v>3</v>
      </c>
      <c r="F229" s="157" t="s">
        <v>141</v>
      </c>
      <c r="H229" s="158">
        <v>3.1419999999999999</v>
      </c>
      <c r="I229" s="159"/>
      <c r="L229" s="155"/>
      <c r="M229" s="160"/>
      <c r="T229" s="161"/>
      <c r="AT229" s="156" t="s">
        <v>138</v>
      </c>
      <c r="AU229" s="156" t="s">
        <v>90</v>
      </c>
      <c r="AV229" s="13" t="s">
        <v>134</v>
      </c>
      <c r="AW229" s="13" t="s">
        <v>140</v>
      </c>
      <c r="AX229" s="13" t="s">
        <v>24</v>
      </c>
      <c r="AY229" s="156" t="s">
        <v>127</v>
      </c>
    </row>
    <row r="230" spans="2:65" s="1" customFormat="1" ht="16.5" customHeight="1">
      <c r="B230" s="129"/>
      <c r="C230" s="172" t="s">
        <v>384</v>
      </c>
      <c r="D230" s="172" t="s">
        <v>297</v>
      </c>
      <c r="E230" s="173" t="s">
        <v>346</v>
      </c>
      <c r="F230" s="174" t="s">
        <v>347</v>
      </c>
      <c r="G230" s="175" t="s">
        <v>300</v>
      </c>
      <c r="H230" s="176">
        <v>1.44</v>
      </c>
      <c r="I230" s="177"/>
      <c r="J230" s="178">
        <f>ROUND(I230*H230,2)</f>
        <v>0</v>
      </c>
      <c r="K230" s="174" t="s">
        <v>133</v>
      </c>
      <c r="L230" s="179"/>
      <c r="M230" s="180" t="s">
        <v>3</v>
      </c>
      <c r="N230" s="181" t="s">
        <v>52</v>
      </c>
      <c r="P230" s="139">
        <f>O230*H230</f>
        <v>0</v>
      </c>
      <c r="Q230" s="139">
        <v>1</v>
      </c>
      <c r="R230" s="139">
        <f>Q230*H230</f>
        <v>1.44</v>
      </c>
      <c r="S230" s="139">
        <v>0</v>
      </c>
      <c r="T230" s="140">
        <f>S230*H230</f>
        <v>0</v>
      </c>
      <c r="AR230" s="141" t="s">
        <v>174</v>
      </c>
      <c r="AT230" s="141" t="s">
        <v>297</v>
      </c>
      <c r="AU230" s="141" t="s">
        <v>90</v>
      </c>
      <c r="AY230" s="18" t="s">
        <v>127</v>
      </c>
      <c r="BE230" s="142">
        <f>IF(N230="základní",J230,0)</f>
        <v>0</v>
      </c>
      <c r="BF230" s="142">
        <f>IF(N230="snížená",J230,0)</f>
        <v>0</v>
      </c>
      <c r="BG230" s="142">
        <f>IF(N230="zákl. přenesená",J230,0)</f>
        <v>0</v>
      </c>
      <c r="BH230" s="142">
        <f>IF(N230="sníž. přenesená",J230,0)</f>
        <v>0</v>
      </c>
      <c r="BI230" s="142">
        <f>IF(N230="nulová",J230,0)</f>
        <v>0</v>
      </c>
      <c r="BJ230" s="18" t="s">
        <v>24</v>
      </c>
      <c r="BK230" s="142">
        <f>ROUND(I230*H230,2)</f>
        <v>0</v>
      </c>
      <c r="BL230" s="18" t="s">
        <v>134</v>
      </c>
      <c r="BM230" s="141" t="s">
        <v>348</v>
      </c>
    </row>
    <row r="231" spans="2:65" s="12" customFormat="1" ht="11.25">
      <c r="B231" s="147"/>
      <c r="D231" s="148" t="s">
        <v>138</v>
      </c>
      <c r="E231" s="149" t="s">
        <v>3</v>
      </c>
      <c r="F231" s="150" t="s">
        <v>751</v>
      </c>
      <c r="H231" s="151">
        <v>1.44</v>
      </c>
      <c r="I231" s="152"/>
      <c r="L231" s="147"/>
      <c r="M231" s="153"/>
      <c r="T231" s="154"/>
      <c r="AT231" s="149" t="s">
        <v>138</v>
      </c>
      <c r="AU231" s="149" t="s">
        <v>90</v>
      </c>
      <c r="AV231" s="12" t="s">
        <v>90</v>
      </c>
      <c r="AW231" s="12" t="s">
        <v>140</v>
      </c>
      <c r="AX231" s="12" t="s">
        <v>81</v>
      </c>
      <c r="AY231" s="149" t="s">
        <v>127</v>
      </c>
    </row>
    <row r="232" spans="2:65" s="13" customFormat="1" ht="11.25">
      <c r="B232" s="155"/>
      <c r="D232" s="148" t="s">
        <v>138</v>
      </c>
      <c r="E232" s="156" t="s">
        <v>3</v>
      </c>
      <c r="F232" s="157" t="s">
        <v>141</v>
      </c>
      <c r="H232" s="158">
        <v>1.44</v>
      </c>
      <c r="I232" s="159"/>
      <c r="L232" s="155"/>
      <c r="M232" s="160"/>
      <c r="T232" s="161"/>
      <c r="AT232" s="156" t="s">
        <v>138</v>
      </c>
      <c r="AU232" s="156" t="s">
        <v>90</v>
      </c>
      <c r="AV232" s="13" t="s">
        <v>134</v>
      </c>
      <c r="AW232" s="13" t="s">
        <v>140</v>
      </c>
      <c r="AX232" s="13" t="s">
        <v>24</v>
      </c>
      <c r="AY232" s="156" t="s">
        <v>127</v>
      </c>
    </row>
    <row r="233" spans="2:65" s="1" customFormat="1" ht="16.5" customHeight="1">
      <c r="B233" s="129"/>
      <c r="C233" s="130" t="s">
        <v>391</v>
      </c>
      <c r="D233" s="130" t="s">
        <v>129</v>
      </c>
      <c r="E233" s="131" t="s">
        <v>351</v>
      </c>
      <c r="F233" s="132" t="s">
        <v>352</v>
      </c>
      <c r="G233" s="133" t="s">
        <v>132</v>
      </c>
      <c r="H233" s="134">
        <v>126.2</v>
      </c>
      <c r="I233" s="135"/>
      <c r="J233" s="136">
        <f>ROUND(I233*H233,2)</f>
        <v>0</v>
      </c>
      <c r="K233" s="132" t="s">
        <v>133</v>
      </c>
      <c r="L233" s="34"/>
      <c r="M233" s="137" t="s">
        <v>3</v>
      </c>
      <c r="N233" s="138" t="s">
        <v>52</v>
      </c>
      <c r="P233" s="139">
        <f>O233*H233</f>
        <v>0</v>
      </c>
      <c r="Q233" s="139">
        <v>0</v>
      </c>
      <c r="R233" s="139">
        <f>Q233*H233</f>
        <v>0</v>
      </c>
      <c r="S233" s="139">
        <v>0</v>
      </c>
      <c r="T233" s="140">
        <f>S233*H233</f>
        <v>0</v>
      </c>
      <c r="AR233" s="141" t="s">
        <v>134</v>
      </c>
      <c r="AT233" s="141" t="s">
        <v>129</v>
      </c>
      <c r="AU233" s="141" t="s">
        <v>90</v>
      </c>
      <c r="AY233" s="18" t="s">
        <v>127</v>
      </c>
      <c r="BE233" s="142">
        <f>IF(N233="základní",J233,0)</f>
        <v>0</v>
      </c>
      <c r="BF233" s="142">
        <f>IF(N233="snížená",J233,0)</f>
        <v>0</v>
      </c>
      <c r="BG233" s="142">
        <f>IF(N233="zákl. přenesená",J233,0)</f>
        <v>0</v>
      </c>
      <c r="BH233" s="142">
        <f>IF(N233="sníž. přenesená",J233,0)</f>
        <v>0</v>
      </c>
      <c r="BI233" s="142">
        <f>IF(N233="nulová",J233,0)</f>
        <v>0</v>
      </c>
      <c r="BJ233" s="18" t="s">
        <v>24</v>
      </c>
      <c r="BK233" s="142">
        <f>ROUND(I233*H233,2)</f>
        <v>0</v>
      </c>
      <c r="BL233" s="18" t="s">
        <v>134</v>
      </c>
      <c r="BM233" s="141" t="s">
        <v>353</v>
      </c>
    </row>
    <row r="234" spans="2:65" s="1" customFormat="1" ht="11.25">
      <c r="B234" s="34"/>
      <c r="D234" s="143" t="s">
        <v>136</v>
      </c>
      <c r="F234" s="144" t="s">
        <v>354</v>
      </c>
      <c r="I234" s="145"/>
      <c r="L234" s="34"/>
      <c r="M234" s="146"/>
      <c r="T234" s="55"/>
      <c r="AT234" s="18" t="s">
        <v>136</v>
      </c>
      <c r="AU234" s="18" t="s">
        <v>90</v>
      </c>
    </row>
    <row r="235" spans="2:65" s="14" customFormat="1" ht="11.25">
      <c r="B235" s="162"/>
      <c r="D235" s="148" t="s">
        <v>138</v>
      </c>
      <c r="E235" s="163" t="s">
        <v>3</v>
      </c>
      <c r="F235" s="164" t="s">
        <v>355</v>
      </c>
      <c r="H235" s="163" t="s">
        <v>3</v>
      </c>
      <c r="I235" s="165"/>
      <c r="L235" s="162"/>
      <c r="M235" s="166"/>
      <c r="T235" s="167"/>
      <c r="AT235" s="163" t="s">
        <v>138</v>
      </c>
      <c r="AU235" s="163" t="s">
        <v>90</v>
      </c>
      <c r="AV235" s="14" t="s">
        <v>24</v>
      </c>
      <c r="AW235" s="14" t="s">
        <v>140</v>
      </c>
      <c r="AX235" s="14" t="s">
        <v>81</v>
      </c>
      <c r="AY235" s="163" t="s">
        <v>127</v>
      </c>
    </row>
    <row r="236" spans="2:65" s="12" customFormat="1" ht="11.25">
      <c r="B236" s="147"/>
      <c r="D236" s="148" t="s">
        <v>138</v>
      </c>
      <c r="E236" s="149" t="s">
        <v>3</v>
      </c>
      <c r="F236" s="150" t="s">
        <v>752</v>
      </c>
      <c r="H236" s="151">
        <v>80</v>
      </c>
      <c r="I236" s="152"/>
      <c r="L236" s="147"/>
      <c r="M236" s="153"/>
      <c r="T236" s="154"/>
      <c r="AT236" s="149" t="s">
        <v>138</v>
      </c>
      <c r="AU236" s="149" t="s">
        <v>90</v>
      </c>
      <c r="AV236" s="12" t="s">
        <v>90</v>
      </c>
      <c r="AW236" s="12" t="s">
        <v>140</v>
      </c>
      <c r="AX236" s="12" t="s">
        <v>81</v>
      </c>
      <c r="AY236" s="149" t="s">
        <v>127</v>
      </c>
    </row>
    <row r="237" spans="2:65" s="12" customFormat="1" ht="11.25">
      <c r="B237" s="147"/>
      <c r="D237" s="148" t="s">
        <v>138</v>
      </c>
      <c r="E237" s="149" t="s">
        <v>3</v>
      </c>
      <c r="F237" s="150" t="s">
        <v>753</v>
      </c>
      <c r="H237" s="151">
        <v>14</v>
      </c>
      <c r="I237" s="152"/>
      <c r="L237" s="147"/>
      <c r="M237" s="153"/>
      <c r="T237" s="154"/>
      <c r="AT237" s="149" t="s">
        <v>138</v>
      </c>
      <c r="AU237" s="149" t="s">
        <v>90</v>
      </c>
      <c r="AV237" s="12" t="s">
        <v>90</v>
      </c>
      <c r="AW237" s="12" t="s">
        <v>140</v>
      </c>
      <c r="AX237" s="12" t="s">
        <v>81</v>
      </c>
      <c r="AY237" s="149" t="s">
        <v>127</v>
      </c>
    </row>
    <row r="238" spans="2:65" s="12" customFormat="1" ht="11.25">
      <c r="B238" s="147"/>
      <c r="D238" s="148" t="s">
        <v>138</v>
      </c>
      <c r="E238" s="149" t="s">
        <v>3</v>
      </c>
      <c r="F238" s="150" t="s">
        <v>754</v>
      </c>
      <c r="H238" s="151">
        <v>5.0999999999999996</v>
      </c>
      <c r="I238" s="152"/>
      <c r="L238" s="147"/>
      <c r="M238" s="153"/>
      <c r="T238" s="154"/>
      <c r="AT238" s="149" t="s">
        <v>138</v>
      </c>
      <c r="AU238" s="149" t="s">
        <v>90</v>
      </c>
      <c r="AV238" s="12" t="s">
        <v>90</v>
      </c>
      <c r="AW238" s="12" t="s">
        <v>140</v>
      </c>
      <c r="AX238" s="12" t="s">
        <v>81</v>
      </c>
      <c r="AY238" s="149" t="s">
        <v>127</v>
      </c>
    </row>
    <row r="239" spans="2:65" s="12" customFormat="1" ht="11.25">
      <c r="B239" s="147"/>
      <c r="D239" s="148" t="s">
        <v>138</v>
      </c>
      <c r="E239" s="149" t="s">
        <v>3</v>
      </c>
      <c r="F239" s="150" t="s">
        <v>755</v>
      </c>
      <c r="H239" s="151">
        <v>3</v>
      </c>
      <c r="I239" s="152"/>
      <c r="L239" s="147"/>
      <c r="M239" s="153"/>
      <c r="T239" s="154"/>
      <c r="AT239" s="149" t="s">
        <v>138</v>
      </c>
      <c r="AU239" s="149" t="s">
        <v>90</v>
      </c>
      <c r="AV239" s="12" t="s">
        <v>90</v>
      </c>
      <c r="AW239" s="12" t="s">
        <v>140</v>
      </c>
      <c r="AX239" s="12" t="s">
        <v>81</v>
      </c>
      <c r="AY239" s="149" t="s">
        <v>127</v>
      </c>
    </row>
    <row r="240" spans="2:65" s="15" customFormat="1" ht="11.25">
      <c r="B240" s="182"/>
      <c r="D240" s="148" t="s">
        <v>138</v>
      </c>
      <c r="E240" s="183" t="s">
        <v>3</v>
      </c>
      <c r="F240" s="184" t="s">
        <v>337</v>
      </c>
      <c r="H240" s="185">
        <v>102.1</v>
      </c>
      <c r="I240" s="186"/>
      <c r="L240" s="182"/>
      <c r="M240" s="187"/>
      <c r="T240" s="188"/>
      <c r="AT240" s="183" t="s">
        <v>138</v>
      </c>
      <c r="AU240" s="183" t="s">
        <v>90</v>
      </c>
      <c r="AV240" s="15" t="s">
        <v>148</v>
      </c>
      <c r="AW240" s="15" t="s">
        <v>140</v>
      </c>
      <c r="AX240" s="15" t="s">
        <v>81</v>
      </c>
      <c r="AY240" s="183" t="s">
        <v>127</v>
      </c>
    </row>
    <row r="241" spans="2:65" s="14" customFormat="1" ht="11.25">
      <c r="B241" s="162"/>
      <c r="D241" s="148" t="s">
        <v>138</v>
      </c>
      <c r="E241" s="163" t="s">
        <v>3</v>
      </c>
      <c r="F241" s="164" t="s">
        <v>358</v>
      </c>
      <c r="H241" s="163" t="s">
        <v>3</v>
      </c>
      <c r="I241" s="165"/>
      <c r="L241" s="162"/>
      <c r="M241" s="166"/>
      <c r="T241" s="167"/>
      <c r="AT241" s="163" t="s">
        <v>138</v>
      </c>
      <c r="AU241" s="163" t="s">
        <v>90</v>
      </c>
      <c r="AV241" s="14" t="s">
        <v>24</v>
      </c>
      <c r="AW241" s="14" t="s">
        <v>140</v>
      </c>
      <c r="AX241" s="14" t="s">
        <v>81</v>
      </c>
      <c r="AY241" s="163" t="s">
        <v>127</v>
      </c>
    </row>
    <row r="242" spans="2:65" s="12" customFormat="1" ht="11.25">
      <c r="B242" s="147"/>
      <c r="D242" s="148" t="s">
        <v>138</v>
      </c>
      <c r="E242" s="149" t="s">
        <v>3</v>
      </c>
      <c r="F242" s="150" t="s">
        <v>753</v>
      </c>
      <c r="H242" s="151">
        <v>14</v>
      </c>
      <c r="I242" s="152"/>
      <c r="L242" s="147"/>
      <c r="M242" s="153"/>
      <c r="T242" s="154"/>
      <c r="AT242" s="149" t="s">
        <v>138</v>
      </c>
      <c r="AU242" s="149" t="s">
        <v>90</v>
      </c>
      <c r="AV242" s="12" t="s">
        <v>90</v>
      </c>
      <c r="AW242" s="12" t="s">
        <v>140</v>
      </c>
      <c r="AX242" s="12" t="s">
        <v>81</v>
      </c>
      <c r="AY242" s="149" t="s">
        <v>127</v>
      </c>
    </row>
    <row r="243" spans="2:65" s="12" customFormat="1" ht="11.25">
      <c r="B243" s="147"/>
      <c r="D243" s="148" t="s">
        <v>138</v>
      </c>
      <c r="E243" s="149" t="s">
        <v>3</v>
      </c>
      <c r="F243" s="150" t="s">
        <v>754</v>
      </c>
      <c r="H243" s="151">
        <v>5.0999999999999996</v>
      </c>
      <c r="I243" s="152"/>
      <c r="L243" s="147"/>
      <c r="M243" s="153"/>
      <c r="T243" s="154"/>
      <c r="AT243" s="149" t="s">
        <v>138</v>
      </c>
      <c r="AU243" s="149" t="s">
        <v>90</v>
      </c>
      <c r="AV243" s="12" t="s">
        <v>90</v>
      </c>
      <c r="AW243" s="12" t="s">
        <v>140</v>
      </c>
      <c r="AX243" s="12" t="s">
        <v>81</v>
      </c>
      <c r="AY243" s="149" t="s">
        <v>127</v>
      </c>
    </row>
    <row r="244" spans="2:65" s="12" customFormat="1" ht="11.25">
      <c r="B244" s="147"/>
      <c r="D244" s="148" t="s">
        <v>138</v>
      </c>
      <c r="E244" s="149" t="s">
        <v>3</v>
      </c>
      <c r="F244" s="150" t="s">
        <v>755</v>
      </c>
      <c r="H244" s="151">
        <v>3</v>
      </c>
      <c r="I244" s="152"/>
      <c r="L244" s="147"/>
      <c r="M244" s="153"/>
      <c r="T244" s="154"/>
      <c r="AT244" s="149" t="s">
        <v>138</v>
      </c>
      <c r="AU244" s="149" t="s">
        <v>90</v>
      </c>
      <c r="AV244" s="12" t="s">
        <v>90</v>
      </c>
      <c r="AW244" s="12" t="s">
        <v>140</v>
      </c>
      <c r="AX244" s="12" t="s">
        <v>81</v>
      </c>
      <c r="AY244" s="149" t="s">
        <v>127</v>
      </c>
    </row>
    <row r="245" spans="2:65" s="12" customFormat="1" ht="11.25">
      <c r="B245" s="147"/>
      <c r="D245" s="148" t="s">
        <v>138</v>
      </c>
      <c r="E245" s="149" t="s">
        <v>3</v>
      </c>
      <c r="F245" s="150" t="s">
        <v>756</v>
      </c>
      <c r="H245" s="151">
        <v>2</v>
      </c>
      <c r="I245" s="152"/>
      <c r="L245" s="147"/>
      <c r="M245" s="153"/>
      <c r="T245" s="154"/>
      <c r="AT245" s="149" t="s">
        <v>138</v>
      </c>
      <c r="AU245" s="149" t="s">
        <v>90</v>
      </c>
      <c r="AV245" s="12" t="s">
        <v>90</v>
      </c>
      <c r="AW245" s="12" t="s">
        <v>140</v>
      </c>
      <c r="AX245" s="12" t="s">
        <v>81</v>
      </c>
      <c r="AY245" s="149" t="s">
        <v>127</v>
      </c>
    </row>
    <row r="246" spans="2:65" s="15" customFormat="1" ht="11.25">
      <c r="B246" s="182"/>
      <c r="D246" s="148" t="s">
        <v>138</v>
      </c>
      <c r="E246" s="183" t="s">
        <v>3</v>
      </c>
      <c r="F246" s="184" t="s">
        <v>337</v>
      </c>
      <c r="H246" s="185">
        <v>24.1</v>
      </c>
      <c r="I246" s="186"/>
      <c r="L246" s="182"/>
      <c r="M246" s="187"/>
      <c r="T246" s="188"/>
      <c r="AT246" s="183" t="s">
        <v>138</v>
      </c>
      <c r="AU246" s="183" t="s">
        <v>90</v>
      </c>
      <c r="AV246" s="15" t="s">
        <v>148</v>
      </c>
      <c r="AW246" s="15" t="s">
        <v>140</v>
      </c>
      <c r="AX246" s="15" t="s">
        <v>81</v>
      </c>
      <c r="AY246" s="183" t="s">
        <v>127</v>
      </c>
    </row>
    <row r="247" spans="2:65" s="13" customFormat="1" ht="11.25">
      <c r="B247" s="155"/>
      <c r="D247" s="148" t="s">
        <v>138</v>
      </c>
      <c r="E247" s="156" t="s">
        <v>3</v>
      </c>
      <c r="F247" s="157" t="s">
        <v>141</v>
      </c>
      <c r="H247" s="158">
        <v>126.19999999999999</v>
      </c>
      <c r="I247" s="159"/>
      <c r="L247" s="155"/>
      <c r="M247" s="160"/>
      <c r="T247" s="161"/>
      <c r="AT247" s="156" t="s">
        <v>138</v>
      </c>
      <c r="AU247" s="156" t="s">
        <v>90</v>
      </c>
      <c r="AV247" s="13" t="s">
        <v>134</v>
      </c>
      <c r="AW247" s="13" t="s">
        <v>140</v>
      </c>
      <c r="AX247" s="13" t="s">
        <v>24</v>
      </c>
      <c r="AY247" s="156" t="s">
        <v>127</v>
      </c>
    </row>
    <row r="248" spans="2:65" s="1" customFormat="1" ht="16.5" customHeight="1">
      <c r="B248" s="129"/>
      <c r="C248" s="130" t="s">
        <v>399</v>
      </c>
      <c r="D248" s="130" t="s">
        <v>129</v>
      </c>
      <c r="E248" s="131" t="s">
        <v>757</v>
      </c>
      <c r="F248" s="132" t="s">
        <v>758</v>
      </c>
      <c r="G248" s="133" t="s">
        <v>132</v>
      </c>
      <c r="H248" s="134">
        <v>310</v>
      </c>
      <c r="I248" s="135"/>
      <c r="J248" s="136">
        <f>ROUND(I248*H248,2)</f>
        <v>0</v>
      </c>
      <c r="K248" s="132" t="s">
        <v>133</v>
      </c>
      <c r="L248" s="34"/>
      <c r="M248" s="137" t="s">
        <v>3</v>
      </c>
      <c r="N248" s="138" t="s">
        <v>52</v>
      </c>
      <c r="P248" s="139">
        <f>O248*H248</f>
        <v>0</v>
      </c>
      <c r="Q248" s="139">
        <v>0</v>
      </c>
      <c r="R248" s="139">
        <f>Q248*H248</f>
        <v>0</v>
      </c>
      <c r="S248" s="139">
        <v>0</v>
      </c>
      <c r="T248" s="140">
        <f>S248*H248</f>
        <v>0</v>
      </c>
      <c r="AR248" s="141" t="s">
        <v>134</v>
      </c>
      <c r="AT248" s="141" t="s">
        <v>129</v>
      </c>
      <c r="AU248" s="141" t="s">
        <v>90</v>
      </c>
      <c r="AY248" s="18" t="s">
        <v>127</v>
      </c>
      <c r="BE248" s="142">
        <f>IF(N248="základní",J248,0)</f>
        <v>0</v>
      </c>
      <c r="BF248" s="142">
        <f>IF(N248="snížená",J248,0)</f>
        <v>0</v>
      </c>
      <c r="BG248" s="142">
        <f>IF(N248="zákl. přenesená",J248,0)</f>
        <v>0</v>
      </c>
      <c r="BH248" s="142">
        <f>IF(N248="sníž. přenesená",J248,0)</f>
        <v>0</v>
      </c>
      <c r="BI248" s="142">
        <f>IF(N248="nulová",J248,0)</f>
        <v>0</v>
      </c>
      <c r="BJ248" s="18" t="s">
        <v>24</v>
      </c>
      <c r="BK248" s="142">
        <f>ROUND(I248*H248,2)</f>
        <v>0</v>
      </c>
      <c r="BL248" s="18" t="s">
        <v>134</v>
      </c>
      <c r="BM248" s="141" t="s">
        <v>759</v>
      </c>
    </row>
    <row r="249" spans="2:65" s="1" customFormat="1" ht="11.25">
      <c r="B249" s="34"/>
      <c r="D249" s="143" t="s">
        <v>136</v>
      </c>
      <c r="F249" s="144" t="s">
        <v>760</v>
      </c>
      <c r="I249" s="145"/>
      <c r="L249" s="34"/>
      <c r="M249" s="146"/>
      <c r="T249" s="55"/>
      <c r="AT249" s="18" t="s">
        <v>136</v>
      </c>
      <c r="AU249" s="18" t="s">
        <v>90</v>
      </c>
    </row>
    <row r="250" spans="2:65" s="12" customFormat="1" ht="11.25">
      <c r="B250" s="147"/>
      <c r="D250" s="148" t="s">
        <v>138</v>
      </c>
      <c r="E250" s="149" t="s">
        <v>3</v>
      </c>
      <c r="F250" s="150" t="s">
        <v>761</v>
      </c>
      <c r="H250" s="151">
        <v>310</v>
      </c>
      <c r="I250" s="152"/>
      <c r="L250" s="147"/>
      <c r="M250" s="153"/>
      <c r="T250" s="154"/>
      <c r="AT250" s="149" t="s">
        <v>138</v>
      </c>
      <c r="AU250" s="149" t="s">
        <v>90</v>
      </c>
      <c r="AV250" s="12" t="s">
        <v>90</v>
      </c>
      <c r="AW250" s="12" t="s">
        <v>140</v>
      </c>
      <c r="AX250" s="12" t="s">
        <v>81</v>
      </c>
      <c r="AY250" s="149" t="s">
        <v>127</v>
      </c>
    </row>
    <row r="251" spans="2:65" s="13" customFormat="1" ht="11.25">
      <c r="B251" s="155"/>
      <c r="D251" s="148" t="s">
        <v>138</v>
      </c>
      <c r="E251" s="156" t="s">
        <v>3</v>
      </c>
      <c r="F251" s="157" t="s">
        <v>141</v>
      </c>
      <c r="H251" s="158">
        <v>310</v>
      </c>
      <c r="I251" s="159"/>
      <c r="L251" s="155"/>
      <c r="M251" s="160"/>
      <c r="T251" s="161"/>
      <c r="AT251" s="156" t="s">
        <v>138</v>
      </c>
      <c r="AU251" s="156" t="s">
        <v>90</v>
      </c>
      <c r="AV251" s="13" t="s">
        <v>134</v>
      </c>
      <c r="AW251" s="13" t="s">
        <v>140</v>
      </c>
      <c r="AX251" s="13" t="s">
        <v>24</v>
      </c>
      <c r="AY251" s="156" t="s">
        <v>127</v>
      </c>
    </row>
    <row r="252" spans="2:65" s="1" customFormat="1" ht="24.2" customHeight="1">
      <c r="B252" s="129"/>
      <c r="C252" s="130" t="s">
        <v>405</v>
      </c>
      <c r="D252" s="130" t="s">
        <v>129</v>
      </c>
      <c r="E252" s="131" t="s">
        <v>762</v>
      </c>
      <c r="F252" s="132" t="s">
        <v>763</v>
      </c>
      <c r="G252" s="133" t="s">
        <v>132</v>
      </c>
      <c r="H252" s="134">
        <v>310</v>
      </c>
      <c r="I252" s="135"/>
      <c r="J252" s="136">
        <f>ROUND(I252*H252,2)</f>
        <v>0</v>
      </c>
      <c r="K252" s="132" t="s">
        <v>133</v>
      </c>
      <c r="L252" s="34"/>
      <c r="M252" s="137" t="s">
        <v>3</v>
      </c>
      <c r="N252" s="138" t="s">
        <v>52</v>
      </c>
      <c r="P252" s="139">
        <f>O252*H252</f>
        <v>0</v>
      </c>
      <c r="Q252" s="139">
        <v>0</v>
      </c>
      <c r="R252" s="139">
        <f>Q252*H252</f>
        <v>0</v>
      </c>
      <c r="S252" s="139">
        <v>0</v>
      </c>
      <c r="T252" s="140">
        <f>S252*H252</f>
        <v>0</v>
      </c>
      <c r="AR252" s="141" t="s">
        <v>134</v>
      </c>
      <c r="AT252" s="141" t="s">
        <v>129</v>
      </c>
      <c r="AU252" s="141" t="s">
        <v>90</v>
      </c>
      <c r="AY252" s="18" t="s">
        <v>127</v>
      </c>
      <c r="BE252" s="142">
        <f>IF(N252="základní",J252,0)</f>
        <v>0</v>
      </c>
      <c r="BF252" s="142">
        <f>IF(N252="snížená",J252,0)</f>
        <v>0</v>
      </c>
      <c r="BG252" s="142">
        <f>IF(N252="zákl. přenesená",J252,0)</f>
        <v>0</v>
      </c>
      <c r="BH252" s="142">
        <f>IF(N252="sníž. přenesená",J252,0)</f>
        <v>0</v>
      </c>
      <c r="BI252" s="142">
        <f>IF(N252="nulová",J252,0)</f>
        <v>0</v>
      </c>
      <c r="BJ252" s="18" t="s">
        <v>24</v>
      </c>
      <c r="BK252" s="142">
        <f>ROUND(I252*H252,2)</f>
        <v>0</v>
      </c>
      <c r="BL252" s="18" t="s">
        <v>134</v>
      </c>
      <c r="BM252" s="141" t="s">
        <v>764</v>
      </c>
    </row>
    <row r="253" spans="2:65" s="1" customFormat="1" ht="11.25">
      <c r="B253" s="34"/>
      <c r="D253" s="143" t="s">
        <v>136</v>
      </c>
      <c r="F253" s="144" t="s">
        <v>765</v>
      </c>
      <c r="I253" s="145"/>
      <c r="L253" s="34"/>
      <c r="M253" s="146"/>
      <c r="T253" s="55"/>
      <c r="AT253" s="18" t="s">
        <v>136</v>
      </c>
      <c r="AU253" s="18" t="s">
        <v>90</v>
      </c>
    </row>
    <row r="254" spans="2:65" s="12" customFormat="1" ht="11.25">
      <c r="B254" s="147"/>
      <c r="D254" s="148" t="s">
        <v>138</v>
      </c>
      <c r="E254" s="149" t="s">
        <v>3</v>
      </c>
      <c r="F254" s="150" t="s">
        <v>766</v>
      </c>
      <c r="H254" s="151">
        <v>310</v>
      </c>
      <c r="I254" s="152"/>
      <c r="L254" s="147"/>
      <c r="M254" s="153"/>
      <c r="T254" s="154"/>
      <c r="AT254" s="149" t="s">
        <v>138</v>
      </c>
      <c r="AU254" s="149" t="s">
        <v>90</v>
      </c>
      <c r="AV254" s="12" t="s">
        <v>90</v>
      </c>
      <c r="AW254" s="12" t="s">
        <v>140</v>
      </c>
      <c r="AX254" s="12" t="s">
        <v>81</v>
      </c>
      <c r="AY254" s="149" t="s">
        <v>127</v>
      </c>
    </row>
    <row r="255" spans="2:65" s="13" customFormat="1" ht="11.25">
      <c r="B255" s="155"/>
      <c r="D255" s="148" t="s">
        <v>138</v>
      </c>
      <c r="E255" s="156" t="s">
        <v>3</v>
      </c>
      <c r="F255" s="157" t="s">
        <v>141</v>
      </c>
      <c r="H255" s="158">
        <v>310</v>
      </c>
      <c r="I255" s="159"/>
      <c r="L255" s="155"/>
      <c r="M255" s="160"/>
      <c r="T255" s="161"/>
      <c r="AT255" s="156" t="s">
        <v>138</v>
      </c>
      <c r="AU255" s="156" t="s">
        <v>90</v>
      </c>
      <c r="AV255" s="13" t="s">
        <v>134</v>
      </c>
      <c r="AW255" s="13" t="s">
        <v>140</v>
      </c>
      <c r="AX255" s="13" t="s">
        <v>24</v>
      </c>
      <c r="AY255" s="156" t="s">
        <v>127</v>
      </c>
    </row>
    <row r="256" spans="2:65" s="1" customFormat="1" ht="24.2" customHeight="1">
      <c r="B256" s="129"/>
      <c r="C256" s="130" t="s">
        <v>412</v>
      </c>
      <c r="D256" s="130" t="s">
        <v>129</v>
      </c>
      <c r="E256" s="131" t="s">
        <v>767</v>
      </c>
      <c r="F256" s="132" t="s">
        <v>768</v>
      </c>
      <c r="G256" s="133" t="s">
        <v>132</v>
      </c>
      <c r="H256" s="134">
        <v>310</v>
      </c>
      <c r="I256" s="135"/>
      <c r="J256" s="136">
        <f>ROUND(I256*H256,2)</f>
        <v>0</v>
      </c>
      <c r="K256" s="132" t="s">
        <v>133</v>
      </c>
      <c r="L256" s="34"/>
      <c r="M256" s="137" t="s">
        <v>3</v>
      </c>
      <c r="N256" s="138" t="s">
        <v>52</v>
      </c>
      <c r="P256" s="139">
        <f>O256*H256</f>
        <v>0</v>
      </c>
      <c r="Q256" s="139">
        <v>0</v>
      </c>
      <c r="R256" s="139">
        <f>Q256*H256</f>
        <v>0</v>
      </c>
      <c r="S256" s="139">
        <v>0</v>
      </c>
      <c r="T256" s="140">
        <f>S256*H256</f>
        <v>0</v>
      </c>
      <c r="AR256" s="141" t="s">
        <v>134</v>
      </c>
      <c r="AT256" s="141" t="s">
        <v>129</v>
      </c>
      <c r="AU256" s="141" t="s">
        <v>90</v>
      </c>
      <c r="AY256" s="18" t="s">
        <v>127</v>
      </c>
      <c r="BE256" s="142">
        <f>IF(N256="základní",J256,0)</f>
        <v>0</v>
      </c>
      <c r="BF256" s="142">
        <f>IF(N256="snížená",J256,0)</f>
        <v>0</v>
      </c>
      <c r="BG256" s="142">
        <f>IF(N256="zákl. přenesená",J256,0)</f>
        <v>0</v>
      </c>
      <c r="BH256" s="142">
        <f>IF(N256="sníž. přenesená",J256,0)</f>
        <v>0</v>
      </c>
      <c r="BI256" s="142">
        <f>IF(N256="nulová",J256,0)</f>
        <v>0</v>
      </c>
      <c r="BJ256" s="18" t="s">
        <v>24</v>
      </c>
      <c r="BK256" s="142">
        <f>ROUND(I256*H256,2)</f>
        <v>0</v>
      </c>
      <c r="BL256" s="18" t="s">
        <v>134</v>
      </c>
      <c r="BM256" s="141" t="s">
        <v>769</v>
      </c>
    </row>
    <row r="257" spans="2:65" s="1" customFormat="1" ht="11.25">
      <c r="B257" s="34"/>
      <c r="D257" s="143" t="s">
        <v>136</v>
      </c>
      <c r="F257" s="144" t="s">
        <v>770</v>
      </c>
      <c r="I257" s="145"/>
      <c r="L257" s="34"/>
      <c r="M257" s="146"/>
      <c r="T257" s="55"/>
      <c r="AT257" s="18" t="s">
        <v>136</v>
      </c>
      <c r="AU257" s="18" t="s">
        <v>90</v>
      </c>
    </row>
    <row r="258" spans="2:65" s="12" customFormat="1" ht="11.25">
      <c r="B258" s="147"/>
      <c r="D258" s="148" t="s">
        <v>138</v>
      </c>
      <c r="E258" s="149" t="s">
        <v>3</v>
      </c>
      <c r="F258" s="150" t="s">
        <v>771</v>
      </c>
      <c r="H258" s="151">
        <v>310</v>
      </c>
      <c r="I258" s="152"/>
      <c r="L258" s="147"/>
      <c r="M258" s="153"/>
      <c r="T258" s="154"/>
      <c r="AT258" s="149" t="s">
        <v>138</v>
      </c>
      <c r="AU258" s="149" t="s">
        <v>90</v>
      </c>
      <c r="AV258" s="12" t="s">
        <v>90</v>
      </c>
      <c r="AW258" s="12" t="s">
        <v>140</v>
      </c>
      <c r="AX258" s="12" t="s">
        <v>81</v>
      </c>
      <c r="AY258" s="149" t="s">
        <v>127</v>
      </c>
    </row>
    <row r="259" spans="2:65" s="13" customFormat="1" ht="11.25">
      <c r="B259" s="155"/>
      <c r="D259" s="148" t="s">
        <v>138</v>
      </c>
      <c r="E259" s="156" t="s">
        <v>3</v>
      </c>
      <c r="F259" s="157" t="s">
        <v>141</v>
      </c>
      <c r="H259" s="158">
        <v>310</v>
      </c>
      <c r="I259" s="159"/>
      <c r="L259" s="155"/>
      <c r="M259" s="160"/>
      <c r="T259" s="161"/>
      <c r="AT259" s="156" t="s">
        <v>138</v>
      </c>
      <c r="AU259" s="156" t="s">
        <v>90</v>
      </c>
      <c r="AV259" s="13" t="s">
        <v>134</v>
      </c>
      <c r="AW259" s="13" t="s">
        <v>140</v>
      </c>
      <c r="AX259" s="13" t="s">
        <v>24</v>
      </c>
      <c r="AY259" s="156" t="s">
        <v>127</v>
      </c>
    </row>
    <row r="260" spans="2:65" s="1" customFormat="1" ht="16.5" customHeight="1">
      <c r="B260" s="129"/>
      <c r="C260" s="172" t="s">
        <v>419</v>
      </c>
      <c r="D260" s="172" t="s">
        <v>297</v>
      </c>
      <c r="E260" s="173" t="s">
        <v>772</v>
      </c>
      <c r="F260" s="174" t="s">
        <v>773</v>
      </c>
      <c r="G260" s="175" t="s">
        <v>774</v>
      </c>
      <c r="H260" s="176">
        <v>6.2</v>
      </c>
      <c r="I260" s="177"/>
      <c r="J260" s="178">
        <f>ROUND(I260*H260,2)</f>
        <v>0</v>
      </c>
      <c r="K260" s="174" t="s">
        <v>133</v>
      </c>
      <c r="L260" s="179"/>
      <c r="M260" s="180" t="s">
        <v>3</v>
      </c>
      <c r="N260" s="181" t="s">
        <v>52</v>
      </c>
      <c r="P260" s="139">
        <f>O260*H260</f>
        <v>0</v>
      </c>
      <c r="Q260" s="139">
        <v>1E-3</v>
      </c>
      <c r="R260" s="139">
        <f>Q260*H260</f>
        <v>6.2000000000000006E-3</v>
      </c>
      <c r="S260" s="139">
        <v>0</v>
      </c>
      <c r="T260" s="140">
        <f>S260*H260</f>
        <v>0</v>
      </c>
      <c r="AR260" s="141" t="s">
        <v>174</v>
      </c>
      <c r="AT260" s="141" t="s">
        <v>297</v>
      </c>
      <c r="AU260" s="141" t="s">
        <v>90</v>
      </c>
      <c r="AY260" s="18" t="s">
        <v>127</v>
      </c>
      <c r="BE260" s="142">
        <f>IF(N260="základní",J260,0)</f>
        <v>0</v>
      </c>
      <c r="BF260" s="142">
        <f>IF(N260="snížená",J260,0)</f>
        <v>0</v>
      </c>
      <c r="BG260" s="142">
        <f>IF(N260="zákl. přenesená",J260,0)</f>
        <v>0</v>
      </c>
      <c r="BH260" s="142">
        <f>IF(N260="sníž. přenesená",J260,0)</f>
        <v>0</v>
      </c>
      <c r="BI260" s="142">
        <f>IF(N260="nulová",J260,0)</f>
        <v>0</v>
      </c>
      <c r="BJ260" s="18" t="s">
        <v>24</v>
      </c>
      <c r="BK260" s="142">
        <f>ROUND(I260*H260,2)</f>
        <v>0</v>
      </c>
      <c r="BL260" s="18" t="s">
        <v>134</v>
      </c>
      <c r="BM260" s="141" t="s">
        <v>775</v>
      </c>
    </row>
    <row r="261" spans="2:65" s="12" customFormat="1" ht="11.25">
      <c r="B261" s="147"/>
      <c r="D261" s="148" t="s">
        <v>138</v>
      </c>
      <c r="E261" s="149" t="s">
        <v>3</v>
      </c>
      <c r="F261" s="150" t="s">
        <v>776</v>
      </c>
      <c r="H261" s="151">
        <v>6.2</v>
      </c>
      <c r="I261" s="152"/>
      <c r="L261" s="147"/>
      <c r="M261" s="153"/>
      <c r="T261" s="154"/>
      <c r="AT261" s="149" t="s">
        <v>138</v>
      </c>
      <c r="AU261" s="149" t="s">
        <v>90</v>
      </c>
      <c r="AV261" s="12" t="s">
        <v>90</v>
      </c>
      <c r="AW261" s="12" t="s">
        <v>140</v>
      </c>
      <c r="AX261" s="12" t="s">
        <v>81</v>
      </c>
      <c r="AY261" s="149" t="s">
        <v>127</v>
      </c>
    </row>
    <row r="262" spans="2:65" s="13" customFormat="1" ht="11.25">
      <c r="B262" s="155"/>
      <c r="D262" s="148" t="s">
        <v>138</v>
      </c>
      <c r="E262" s="156" t="s">
        <v>3</v>
      </c>
      <c r="F262" s="157" t="s">
        <v>141</v>
      </c>
      <c r="H262" s="158">
        <v>6.2</v>
      </c>
      <c r="I262" s="159"/>
      <c r="L262" s="155"/>
      <c r="M262" s="160"/>
      <c r="T262" s="161"/>
      <c r="AT262" s="156" t="s">
        <v>138</v>
      </c>
      <c r="AU262" s="156" t="s">
        <v>90</v>
      </c>
      <c r="AV262" s="13" t="s">
        <v>134</v>
      </c>
      <c r="AW262" s="13" t="s">
        <v>140</v>
      </c>
      <c r="AX262" s="13" t="s">
        <v>24</v>
      </c>
      <c r="AY262" s="156" t="s">
        <v>127</v>
      </c>
    </row>
    <row r="263" spans="2:65" s="11" customFormat="1" ht="22.9" customHeight="1">
      <c r="B263" s="117"/>
      <c r="D263" s="118" t="s">
        <v>80</v>
      </c>
      <c r="E263" s="127" t="s">
        <v>90</v>
      </c>
      <c r="F263" s="127" t="s">
        <v>362</v>
      </c>
      <c r="I263" s="120"/>
      <c r="J263" s="128">
        <f>BK263</f>
        <v>0</v>
      </c>
      <c r="L263" s="117"/>
      <c r="M263" s="122"/>
      <c r="P263" s="123">
        <f>SUM(P264:P269)</f>
        <v>0</v>
      </c>
      <c r="R263" s="123">
        <f>SUM(R264:R269)</f>
        <v>8.1661036799999991</v>
      </c>
      <c r="T263" s="124">
        <f>SUM(T264:T269)</f>
        <v>0</v>
      </c>
      <c r="AR263" s="118" t="s">
        <v>24</v>
      </c>
      <c r="AT263" s="125" t="s">
        <v>80</v>
      </c>
      <c r="AU263" s="125" t="s">
        <v>24</v>
      </c>
      <c r="AY263" s="118" t="s">
        <v>127</v>
      </c>
      <c r="BK263" s="126">
        <f>SUM(BK264:BK269)</f>
        <v>0</v>
      </c>
    </row>
    <row r="264" spans="2:65" s="1" customFormat="1" ht="16.5" customHeight="1">
      <c r="B264" s="129"/>
      <c r="C264" s="130" t="s">
        <v>424</v>
      </c>
      <c r="D264" s="130" t="s">
        <v>129</v>
      </c>
      <c r="E264" s="131" t="s">
        <v>777</v>
      </c>
      <c r="F264" s="132" t="s">
        <v>778</v>
      </c>
      <c r="G264" s="133" t="s">
        <v>243</v>
      </c>
      <c r="H264" s="134">
        <v>3.2639999999999998</v>
      </c>
      <c r="I264" s="135"/>
      <c r="J264" s="136">
        <f>ROUND(I264*H264,2)</f>
        <v>0</v>
      </c>
      <c r="K264" s="132" t="s">
        <v>133</v>
      </c>
      <c r="L264" s="34"/>
      <c r="M264" s="137" t="s">
        <v>3</v>
      </c>
      <c r="N264" s="138" t="s">
        <v>52</v>
      </c>
      <c r="P264" s="139">
        <f>O264*H264</f>
        <v>0</v>
      </c>
      <c r="Q264" s="139">
        <v>2.5018699999999998</v>
      </c>
      <c r="R264" s="139">
        <f>Q264*H264</f>
        <v>8.1661036799999991</v>
      </c>
      <c r="S264" s="139">
        <v>0</v>
      </c>
      <c r="T264" s="140">
        <f>S264*H264</f>
        <v>0</v>
      </c>
      <c r="AR264" s="141" t="s">
        <v>134</v>
      </c>
      <c r="AT264" s="141" t="s">
        <v>129</v>
      </c>
      <c r="AU264" s="141" t="s">
        <v>90</v>
      </c>
      <c r="AY264" s="18" t="s">
        <v>127</v>
      </c>
      <c r="BE264" s="142">
        <f>IF(N264="základní",J264,0)</f>
        <v>0</v>
      </c>
      <c r="BF264" s="142">
        <f>IF(N264="snížená",J264,0)</f>
        <v>0</v>
      </c>
      <c r="BG264" s="142">
        <f>IF(N264="zákl. přenesená",J264,0)</f>
        <v>0</v>
      </c>
      <c r="BH264" s="142">
        <f>IF(N264="sníž. přenesená",J264,0)</f>
        <v>0</v>
      </c>
      <c r="BI264" s="142">
        <f>IF(N264="nulová",J264,0)</f>
        <v>0</v>
      </c>
      <c r="BJ264" s="18" t="s">
        <v>24</v>
      </c>
      <c r="BK264" s="142">
        <f>ROUND(I264*H264,2)</f>
        <v>0</v>
      </c>
      <c r="BL264" s="18" t="s">
        <v>134</v>
      </c>
      <c r="BM264" s="141" t="s">
        <v>779</v>
      </c>
    </row>
    <row r="265" spans="2:65" s="1" customFormat="1" ht="11.25">
      <c r="B265" s="34"/>
      <c r="D265" s="143" t="s">
        <v>136</v>
      </c>
      <c r="F265" s="144" t="s">
        <v>780</v>
      </c>
      <c r="I265" s="145"/>
      <c r="L265" s="34"/>
      <c r="M265" s="146"/>
      <c r="T265" s="55"/>
      <c r="AT265" s="18" t="s">
        <v>136</v>
      </c>
      <c r="AU265" s="18" t="s">
        <v>90</v>
      </c>
    </row>
    <row r="266" spans="2:65" s="14" customFormat="1" ht="11.25">
      <c r="B266" s="162"/>
      <c r="D266" s="148" t="s">
        <v>138</v>
      </c>
      <c r="E266" s="163" t="s">
        <v>3</v>
      </c>
      <c r="F266" s="164" t="s">
        <v>781</v>
      </c>
      <c r="H266" s="163" t="s">
        <v>3</v>
      </c>
      <c r="I266" s="165"/>
      <c r="L266" s="162"/>
      <c r="M266" s="166"/>
      <c r="T266" s="167"/>
      <c r="AT266" s="163" t="s">
        <v>138</v>
      </c>
      <c r="AU266" s="163" t="s">
        <v>90</v>
      </c>
      <c r="AV266" s="14" t="s">
        <v>24</v>
      </c>
      <c r="AW266" s="14" t="s">
        <v>140</v>
      </c>
      <c r="AX266" s="14" t="s">
        <v>81</v>
      </c>
      <c r="AY266" s="163" t="s">
        <v>127</v>
      </c>
    </row>
    <row r="267" spans="2:65" s="12" customFormat="1" ht="11.25">
      <c r="B267" s="147"/>
      <c r="D267" s="148" t="s">
        <v>138</v>
      </c>
      <c r="E267" s="149" t="s">
        <v>3</v>
      </c>
      <c r="F267" s="150" t="s">
        <v>670</v>
      </c>
      <c r="H267" s="151">
        <v>1.6320000000000003</v>
      </c>
      <c r="I267" s="152"/>
      <c r="L267" s="147"/>
      <c r="M267" s="153"/>
      <c r="T267" s="154"/>
      <c r="AT267" s="149" t="s">
        <v>138</v>
      </c>
      <c r="AU267" s="149" t="s">
        <v>90</v>
      </c>
      <c r="AV267" s="12" t="s">
        <v>90</v>
      </c>
      <c r="AW267" s="12" t="s">
        <v>140</v>
      </c>
      <c r="AX267" s="12" t="s">
        <v>81</v>
      </c>
      <c r="AY267" s="149" t="s">
        <v>127</v>
      </c>
    </row>
    <row r="268" spans="2:65" s="12" customFormat="1" ht="11.25">
      <c r="B268" s="147"/>
      <c r="D268" s="148" t="s">
        <v>138</v>
      </c>
      <c r="E268" s="149" t="s">
        <v>3</v>
      </c>
      <c r="F268" s="150" t="s">
        <v>671</v>
      </c>
      <c r="H268" s="151">
        <v>1.6320000000000003</v>
      </c>
      <c r="I268" s="152"/>
      <c r="L268" s="147"/>
      <c r="M268" s="153"/>
      <c r="T268" s="154"/>
      <c r="AT268" s="149" t="s">
        <v>138</v>
      </c>
      <c r="AU268" s="149" t="s">
        <v>90</v>
      </c>
      <c r="AV268" s="12" t="s">
        <v>90</v>
      </c>
      <c r="AW268" s="12" t="s">
        <v>140</v>
      </c>
      <c r="AX268" s="12" t="s">
        <v>81</v>
      </c>
      <c r="AY268" s="149" t="s">
        <v>127</v>
      </c>
    </row>
    <row r="269" spans="2:65" s="13" customFormat="1" ht="11.25">
      <c r="B269" s="155"/>
      <c r="D269" s="148" t="s">
        <v>138</v>
      </c>
      <c r="E269" s="156" t="s">
        <v>3</v>
      </c>
      <c r="F269" s="157" t="s">
        <v>141</v>
      </c>
      <c r="H269" s="158">
        <v>3.2640000000000007</v>
      </c>
      <c r="I269" s="159"/>
      <c r="L269" s="155"/>
      <c r="M269" s="160"/>
      <c r="T269" s="161"/>
      <c r="AT269" s="156" t="s">
        <v>138</v>
      </c>
      <c r="AU269" s="156" t="s">
        <v>90</v>
      </c>
      <c r="AV269" s="13" t="s">
        <v>134</v>
      </c>
      <c r="AW269" s="13" t="s">
        <v>140</v>
      </c>
      <c r="AX269" s="13" t="s">
        <v>24</v>
      </c>
      <c r="AY269" s="156" t="s">
        <v>127</v>
      </c>
    </row>
    <row r="270" spans="2:65" s="11" customFormat="1" ht="22.9" customHeight="1">
      <c r="B270" s="117"/>
      <c r="D270" s="118" t="s">
        <v>80</v>
      </c>
      <c r="E270" s="127" t="s">
        <v>148</v>
      </c>
      <c r="F270" s="127" t="s">
        <v>369</v>
      </c>
      <c r="I270" s="120"/>
      <c r="J270" s="128">
        <f>BK270</f>
        <v>0</v>
      </c>
      <c r="L270" s="117"/>
      <c r="M270" s="122"/>
      <c r="P270" s="123">
        <f>SUM(P271:P322)</f>
        <v>0</v>
      </c>
      <c r="R270" s="123">
        <f>SUM(R271:R322)</f>
        <v>2.4087426000000001</v>
      </c>
      <c r="T270" s="124">
        <f>SUM(T271:T322)</f>
        <v>0</v>
      </c>
      <c r="AR270" s="118" t="s">
        <v>24</v>
      </c>
      <c r="AT270" s="125" t="s">
        <v>80</v>
      </c>
      <c r="AU270" s="125" t="s">
        <v>24</v>
      </c>
      <c r="AY270" s="118" t="s">
        <v>127</v>
      </c>
      <c r="BK270" s="126">
        <f>SUM(BK271:BK322)</f>
        <v>0</v>
      </c>
    </row>
    <row r="271" spans="2:65" s="1" customFormat="1" ht="24.2" customHeight="1">
      <c r="B271" s="129"/>
      <c r="C271" s="130" t="s">
        <v>429</v>
      </c>
      <c r="D271" s="130" t="s">
        <v>129</v>
      </c>
      <c r="E271" s="131" t="s">
        <v>782</v>
      </c>
      <c r="F271" s="132" t="s">
        <v>783</v>
      </c>
      <c r="G271" s="133" t="s">
        <v>144</v>
      </c>
      <c r="H271" s="134">
        <v>6</v>
      </c>
      <c r="I271" s="135"/>
      <c r="J271" s="136">
        <f>ROUND(I271*H271,2)</f>
        <v>0</v>
      </c>
      <c r="K271" s="132" t="s">
        <v>133</v>
      </c>
      <c r="L271" s="34"/>
      <c r="M271" s="137" t="s">
        <v>3</v>
      </c>
      <c r="N271" s="138" t="s">
        <v>52</v>
      </c>
      <c r="P271" s="139">
        <f>O271*H271</f>
        <v>0</v>
      </c>
      <c r="Q271" s="139">
        <v>0</v>
      </c>
      <c r="R271" s="139">
        <f>Q271*H271</f>
        <v>0</v>
      </c>
      <c r="S271" s="139">
        <v>0</v>
      </c>
      <c r="T271" s="140">
        <f>S271*H271</f>
        <v>0</v>
      </c>
      <c r="AR271" s="141" t="s">
        <v>134</v>
      </c>
      <c r="AT271" s="141" t="s">
        <v>129</v>
      </c>
      <c r="AU271" s="141" t="s">
        <v>90</v>
      </c>
      <c r="AY271" s="18" t="s">
        <v>127</v>
      </c>
      <c r="BE271" s="142">
        <f>IF(N271="základní",J271,0)</f>
        <v>0</v>
      </c>
      <c r="BF271" s="142">
        <f>IF(N271="snížená",J271,0)</f>
        <v>0</v>
      </c>
      <c r="BG271" s="142">
        <f>IF(N271="zákl. přenesená",J271,0)</f>
        <v>0</v>
      </c>
      <c r="BH271" s="142">
        <f>IF(N271="sníž. přenesená",J271,0)</f>
        <v>0</v>
      </c>
      <c r="BI271" s="142">
        <f>IF(N271="nulová",J271,0)</f>
        <v>0</v>
      </c>
      <c r="BJ271" s="18" t="s">
        <v>24</v>
      </c>
      <c r="BK271" s="142">
        <f>ROUND(I271*H271,2)</f>
        <v>0</v>
      </c>
      <c r="BL271" s="18" t="s">
        <v>134</v>
      </c>
      <c r="BM271" s="141" t="s">
        <v>784</v>
      </c>
    </row>
    <row r="272" spans="2:65" s="1" customFormat="1" ht="11.25">
      <c r="B272" s="34"/>
      <c r="D272" s="143" t="s">
        <v>136</v>
      </c>
      <c r="F272" s="144" t="s">
        <v>785</v>
      </c>
      <c r="I272" s="145"/>
      <c r="L272" s="34"/>
      <c r="M272" s="146"/>
      <c r="T272" s="55"/>
      <c r="AT272" s="18" t="s">
        <v>136</v>
      </c>
      <c r="AU272" s="18" t="s">
        <v>90</v>
      </c>
    </row>
    <row r="273" spans="2:65" s="12" customFormat="1" ht="11.25">
      <c r="B273" s="147"/>
      <c r="D273" s="148" t="s">
        <v>138</v>
      </c>
      <c r="E273" s="149" t="s">
        <v>3</v>
      </c>
      <c r="F273" s="150" t="s">
        <v>786</v>
      </c>
      <c r="H273" s="151">
        <v>6</v>
      </c>
      <c r="I273" s="152"/>
      <c r="L273" s="147"/>
      <c r="M273" s="153"/>
      <c r="T273" s="154"/>
      <c r="AT273" s="149" t="s">
        <v>138</v>
      </c>
      <c r="AU273" s="149" t="s">
        <v>90</v>
      </c>
      <c r="AV273" s="12" t="s">
        <v>90</v>
      </c>
      <c r="AW273" s="12" t="s">
        <v>140</v>
      </c>
      <c r="AX273" s="12" t="s">
        <v>81</v>
      </c>
      <c r="AY273" s="149" t="s">
        <v>127</v>
      </c>
    </row>
    <row r="274" spans="2:65" s="13" customFormat="1" ht="11.25">
      <c r="B274" s="155"/>
      <c r="D274" s="148" t="s">
        <v>138</v>
      </c>
      <c r="E274" s="156" t="s">
        <v>3</v>
      </c>
      <c r="F274" s="157" t="s">
        <v>141</v>
      </c>
      <c r="H274" s="158">
        <v>6</v>
      </c>
      <c r="I274" s="159"/>
      <c r="L274" s="155"/>
      <c r="M274" s="160"/>
      <c r="T274" s="161"/>
      <c r="AT274" s="156" t="s">
        <v>138</v>
      </c>
      <c r="AU274" s="156" t="s">
        <v>90</v>
      </c>
      <c r="AV274" s="13" t="s">
        <v>134</v>
      </c>
      <c r="AW274" s="13" t="s">
        <v>140</v>
      </c>
      <c r="AX274" s="13" t="s">
        <v>24</v>
      </c>
      <c r="AY274" s="156" t="s">
        <v>127</v>
      </c>
    </row>
    <row r="275" spans="2:65" s="1" customFormat="1" ht="16.5" customHeight="1">
      <c r="B275" s="129"/>
      <c r="C275" s="172" t="s">
        <v>435</v>
      </c>
      <c r="D275" s="172" t="s">
        <v>297</v>
      </c>
      <c r="E275" s="173" t="s">
        <v>787</v>
      </c>
      <c r="F275" s="174" t="s">
        <v>788</v>
      </c>
      <c r="G275" s="175" t="s">
        <v>144</v>
      </c>
      <c r="H275" s="176">
        <v>6</v>
      </c>
      <c r="I275" s="177"/>
      <c r="J275" s="178">
        <f>ROUND(I275*H275,2)</f>
        <v>0</v>
      </c>
      <c r="K275" s="174" t="s">
        <v>133</v>
      </c>
      <c r="L275" s="179"/>
      <c r="M275" s="180" t="s">
        <v>3</v>
      </c>
      <c r="N275" s="181" t="s">
        <v>52</v>
      </c>
      <c r="P275" s="139">
        <f>O275*H275</f>
        <v>0</v>
      </c>
      <c r="Q275" s="139">
        <v>2.7000000000000001E-3</v>
      </c>
      <c r="R275" s="139">
        <f>Q275*H275</f>
        <v>1.6199999999999999E-2</v>
      </c>
      <c r="S275" s="139">
        <v>0</v>
      </c>
      <c r="T275" s="140">
        <f>S275*H275</f>
        <v>0</v>
      </c>
      <c r="AR275" s="141" t="s">
        <v>174</v>
      </c>
      <c r="AT275" s="141" t="s">
        <v>297</v>
      </c>
      <c r="AU275" s="141" t="s">
        <v>90</v>
      </c>
      <c r="AY275" s="18" t="s">
        <v>127</v>
      </c>
      <c r="BE275" s="142">
        <f>IF(N275="základní",J275,0)</f>
        <v>0</v>
      </c>
      <c r="BF275" s="142">
        <f>IF(N275="snížená",J275,0)</f>
        <v>0</v>
      </c>
      <c r="BG275" s="142">
        <f>IF(N275="zákl. přenesená",J275,0)</f>
        <v>0</v>
      </c>
      <c r="BH275" s="142">
        <f>IF(N275="sníž. přenesená",J275,0)</f>
        <v>0</v>
      </c>
      <c r="BI275" s="142">
        <f>IF(N275="nulová",J275,0)</f>
        <v>0</v>
      </c>
      <c r="BJ275" s="18" t="s">
        <v>24</v>
      </c>
      <c r="BK275" s="142">
        <f>ROUND(I275*H275,2)</f>
        <v>0</v>
      </c>
      <c r="BL275" s="18" t="s">
        <v>134</v>
      </c>
      <c r="BM275" s="141" t="s">
        <v>789</v>
      </c>
    </row>
    <row r="276" spans="2:65" s="12" customFormat="1" ht="11.25">
      <c r="B276" s="147"/>
      <c r="D276" s="148" t="s">
        <v>138</v>
      </c>
      <c r="E276" s="149" t="s">
        <v>3</v>
      </c>
      <c r="F276" s="150" t="s">
        <v>790</v>
      </c>
      <c r="H276" s="151">
        <v>6</v>
      </c>
      <c r="I276" s="152"/>
      <c r="L276" s="147"/>
      <c r="M276" s="153"/>
      <c r="T276" s="154"/>
      <c r="AT276" s="149" t="s">
        <v>138</v>
      </c>
      <c r="AU276" s="149" t="s">
        <v>90</v>
      </c>
      <c r="AV276" s="12" t="s">
        <v>90</v>
      </c>
      <c r="AW276" s="12" t="s">
        <v>140</v>
      </c>
      <c r="AX276" s="12" t="s">
        <v>81</v>
      </c>
      <c r="AY276" s="149" t="s">
        <v>127</v>
      </c>
    </row>
    <row r="277" spans="2:65" s="13" customFormat="1" ht="11.25">
      <c r="B277" s="155"/>
      <c r="D277" s="148" t="s">
        <v>138</v>
      </c>
      <c r="E277" s="156" t="s">
        <v>3</v>
      </c>
      <c r="F277" s="157" t="s">
        <v>141</v>
      </c>
      <c r="H277" s="158">
        <v>6</v>
      </c>
      <c r="I277" s="159"/>
      <c r="L277" s="155"/>
      <c r="M277" s="160"/>
      <c r="T277" s="161"/>
      <c r="AT277" s="156" t="s">
        <v>138</v>
      </c>
      <c r="AU277" s="156" t="s">
        <v>90</v>
      </c>
      <c r="AV277" s="13" t="s">
        <v>134</v>
      </c>
      <c r="AW277" s="13" t="s">
        <v>140</v>
      </c>
      <c r="AX277" s="13" t="s">
        <v>24</v>
      </c>
      <c r="AY277" s="156" t="s">
        <v>127</v>
      </c>
    </row>
    <row r="278" spans="2:65" s="1" customFormat="1" ht="24.2" customHeight="1">
      <c r="B278" s="129"/>
      <c r="C278" s="130" t="s">
        <v>440</v>
      </c>
      <c r="D278" s="130" t="s">
        <v>129</v>
      </c>
      <c r="E278" s="131" t="s">
        <v>791</v>
      </c>
      <c r="F278" s="132" t="s">
        <v>792</v>
      </c>
      <c r="G278" s="133" t="s">
        <v>144</v>
      </c>
      <c r="H278" s="134">
        <v>17</v>
      </c>
      <c r="I278" s="135"/>
      <c r="J278" s="136">
        <f>ROUND(I278*H278,2)</f>
        <v>0</v>
      </c>
      <c r="K278" s="132" t="s">
        <v>133</v>
      </c>
      <c r="L278" s="34"/>
      <c r="M278" s="137" t="s">
        <v>3</v>
      </c>
      <c r="N278" s="138" t="s">
        <v>52</v>
      </c>
      <c r="P278" s="139">
        <f>O278*H278</f>
        <v>0</v>
      </c>
      <c r="Q278" s="139">
        <v>7.0200000000000002E-3</v>
      </c>
      <c r="R278" s="139">
        <f>Q278*H278</f>
        <v>0.11934</v>
      </c>
      <c r="S278" s="139">
        <v>0</v>
      </c>
      <c r="T278" s="140">
        <f>S278*H278</f>
        <v>0</v>
      </c>
      <c r="AR278" s="141" t="s">
        <v>134</v>
      </c>
      <c r="AT278" s="141" t="s">
        <v>129</v>
      </c>
      <c r="AU278" s="141" t="s">
        <v>90</v>
      </c>
      <c r="AY278" s="18" t="s">
        <v>127</v>
      </c>
      <c r="BE278" s="142">
        <f>IF(N278="základní",J278,0)</f>
        <v>0</v>
      </c>
      <c r="BF278" s="142">
        <f>IF(N278="snížená",J278,0)</f>
        <v>0</v>
      </c>
      <c r="BG278" s="142">
        <f>IF(N278="zákl. přenesená",J278,0)</f>
        <v>0</v>
      </c>
      <c r="BH278" s="142">
        <f>IF(N278="sníž. přenesená",J278,0)</f>
        <v>0</v>
      </c>
      <c r="BI278" s="142">
        <f>IF(N278="nulová",J278,0)</f>
        <v>0</v>
      </c>
      <c r="BJ278" s="18" t="s">
        <v>24</v>
      </c>
      <c r="BK278" s="142">
        <f>ROUND(I278*H278,2)</f>
        <v>0</v>
      </c>
      <c r="BL278" s="18" t="s">
        <v>134</v>
      </c>
      <c r="BM278" s="141" t="s">
        <v>793</v>
      </c>
    </row>
    <row r="279" spans="2:65" s="1" customFormat="1" ht="11.25">
      <c r="B279" s="34"/>
      <c r="D279" s="143" t="s">
        <v>136</v>
      </c>
      <c r="F279" s="144" t="s">
        <v>794</v>
      </c>
      <c r="I279" s="145"/>
      <c r="L279" s="34"/>
      <c r="M279" s="146"/>
      <c r="T279" s="55"/>
      <c r="AT279" s="18" t="s">
        <v>136</v>
      </c>
      <c r="AU279" s="18" t="s">
        <v>90</v>
      </c>
    </row>
    <row r="280" spans="2:65" s="12" customFormat="1" ht="11.25">
      <c r="B280" s="147"/>
      <c r="D280" s="148" t="s">
        <v>138</v>
      </c>
      <c r="E280" s="149" t="s">
        <v>3</v>
      </c>
      <c r="F280" s="150" t="s">
        <v>795</v>
      </c>
      <c r="H280" s="151">
        <v>17</v>
      </c>
      <c r="I280" s="152"/>
      <c r="L280" s="147"/>
      <c r="M280" s="153"/>
      <c r="T280" s="154"/>
      <c r="AT280" s="149" t="s">
        <v>138</v>
      </c>
      <c r="AU280" s="149" t="s">
        <v>90</v>
      </c>
      <c r="AV280" s="12" t="s">
        <v>90</v>
      </c>
      <c r="AW280" s="12" t="s">
        <v>140</v>
      </c>
      <c r="AX280" s="12" t="s">
        <v>81</v>
      </c>
      <c r="AY280" s="149" t="s">
        <v>127</v>
      </c>
    </row>
    <row r="281" spans="2:65" s="13" customFormat="1" ht="11.25">
      <c r="B281" s="155"/>
      <c r="D281" s="148" t="s">
        <v>138</v>
      </c>
      <c r="E281" s="156" t="s">
        <v>3</v>
      </c>
      <c r="F281" s="157" t="s">
        <v>141</v>
      </c>
      <c r="H281" s="158">
        <v>17</v>
      </c>
      <c r="I281" s="159"/>
      <c r="L281" s="155"/>
      <c r="M281" s="160"/>
      <c r="T281" s="161"/>
      <c r="AT281" s="156" t="s">
        <v>138</v>
      </c>
      <c r="AU281" s="156" t="s">
        <v>90</v>
      </c>
      <c r="AV281" s="13" t="s">
        <v>134</v>
      </c>
      <c r="AW281" s="13" t="s">
        <v>140</v>
      </c>
      <c r="AX281" s="13" t="s">
        <v>24</v>
      </c>
      <c r="AY281" s="156" t="s">
        <v>127</v>
      </c>
    </row>
    <row r="282" spans="2:65" s="1" customFormat="1" ht="16.5" customHeight="1">
      <c r="B282" s="129"/>
      <c r="C282" s="172" t="s">
        <v>445</v>
      </c>
      <c r="D282" s="172" t="s">
        <v>297</v>
      </c>
      <c r="E282" s="173" t="s">
        <v>796</v>
      </c>
      <c r="F282" s="174" t="s">
        <v>797</v>
      </c>
      <c r="G282" s="175" t="s">
        <v>144</v>
      </c>
      <c r="H282" s="176">
        <v>15</v>
      </c>
      <c r="I282" s="177"/>
      <c r="J282" s="178">
        <f>ROUND(I282*H282,2)</f>
        <v>0</v>
      </c>
      <c r="K282" s="174" t="s">
        <v>133</v>
      </c>
      <c r="L282" s="179"/>
      <c r="M282" s="180" t="s">
        <v>3</v>
      </c>
      <c r="N282" s="181" t="s">
        <v>52</v>
      </c>
      <c r="P282" s="139">
        <f>O282*H282</f>
        <v>0</v>
      </c>
      <c r="Q282" s="139">
        <v>2.8999999999999998E-3</v>
      </c>
      <c r="R282" s="139">
        <f>Q282*H282</f>
        <v>4.3499999999999997E-2</v>
      </c>
      <c r="S282" s="139">
        <v>0</v>
      </c>
      <c r="T282" s="140">
        <f>S282*H282</f>
        <v>0</v>
      </c>
      <c r="AR282" s="141" t="s">
        <v>174</v>
      </c>
      <c r="AT282" s="141" t="s">
        <v>297</v>
      </c>
      <c r="AU282" s="141" t="s">
        <v>90</v>
      </c>
      <c r="AY282" s="18" t="s">
        <v>127</v>
      </c>
      <c r="BE282" s="142">
        <f>IF(N282="základní",J282,0)</f>
        <v>0</v>
      </c>
      <c r="BF282" s="142">
        <f>IF(N282="snížená",J282,0)</f>
        <v>0</v>
      </c>
      <c r="BG282" s="142">
        <f>IF(N282="zákl. přenesená",J282,0)</f>
        <v>0</v>
      </c>
      <c r="BH282" s="142">
        <f>IF(N282="sníž. přenesená",J282,0)</f>
        <v>0</v>
      </c>
      <c r="BI282" s="142">
        <f>IF(N282="nulová",J282,0)</f>
        <v>0</v>
      </c>
      <c r="BJ282" s="18" t="s">
        <v>24</v>
      </c>
      <c r="BK282" s="142">
        <f>ROUND(I282*H282,2)</f>
        <v>0</v>
      </c>
      <c r="BL282" s="18" t="s">
        <v>134</v>
      </c>
      <c r="BM282" s="141" t="s">
        <v>798</v>
      </c>
    </row>
    <row r="283" spans="2:65" s="12" customFormat="1" ht="11.25">
      <c r="B283" s="147"/>
      <c r="D283" s="148" t="s">
        <v>138</v>
      </c>
      <c r="E283" s="149" t="s">
        <v>3</v>
      </c>
      <c r="F283" s="150" t="s">
        <v>799</v>
      </c>
      <c r="H283" s="151">
        <v>15</v>
      </c>
      <c r="I283" s="152"/>
      <c r="L283" s="147"/>
      <c r="M283" s="153"/>
      <c r="T283" s="154"/>
      <c r="AT283" s="149" t="s">
        <v>138</v>
      </c>
      <c r="AU283" s="149" t="s">
        <v>90</v>
      </c>
      <c r="AV283" s="12" t="s">
        <v>90</v>
      </c>
      <c r="AW283" s="12" t="s">
        <v>140</v>
      </c>
      <c r="AX283" s="12" t="s">
        <v>81</v>
      </c>
      <c r="AY283" s="149" t="s">
        <v>127</v>
      </c>
    </row>
    <row r="284" spans="2:65" s="13" customFormat="1" ht="11.25">
      <c r="B284" s="155"/>
      <c r="D284" s="148" t="s">
        <v>138</v>
      </c>
      <c r="E284" s="156" t="s">
        <v>3</v>
      </c>
      <c r="F284" s="157" t="s">
        <v>141</v>
      </c>
      <c r="H284" s="158">
        <v>15</v>
      </c>
      <c r="I284" s="159"/>
      <c r="L284" s="155"/>
      <c r="M284" s="160"/>
      <c r="T284" s="161"/>
      <c r="AT284" s="156" t="s">
        <v>138</v>
      </c>
      <c r="AU284" s="156" t="s">
        <v>90</v>
      </c>
      <c r="AV284" s="13" t="s">
        <v>134</v>
      </c>
      <c r="AW284" s="13" t="s">
        <v>140</v>
      </c>
      <c r="AX284" s="13" t="s">
        <v>24</v>
      </c>
      <c r="AY284" s="156" t="s">
        <v>127</v>
      </c>
    </row>
    <row r="285" spans="2:65" s="1" customFormat="1" ht="16.5" customHeight="1">
      <c r="B285" s="129"/>
      <c r="C285" s="172" t="s">
        <v>451</v>
      </c>
      <c r="D285" s="172" t="s">
        <v>297</v>
      </c>
      <c r="E285" s="173" t="s">
        <v>800</v>
      </c>
      <c r="F285" s="174" t="s">
        <v>801</v>
      </c>
      <c r="G285" s="175" t="s">
        <v>144</v>
      </c>
      <c r="H285" s="176">
        <v>2</v>
      </c>
      <c r="I285" s="177"/>
      <c r="J285" s="178">
        <f>ROUND(I285*H285,2)</f>
        <v>0</v>
      </c>
      <c r="K285" s="174" t="s">
        <v>3</v>
      </c>
      <c r="L285" s="179"/>
      <c r="M285" s="180" t="s">
        <v>3</v>
      </c>
      <c r="N285" s="181" t="s">
        <v>52</v>
      </c>
      <c r="P285" s="139">
        <f>O285*H285</f>
        <v>0</v>
      </c>
      <c r="Q285" s="139">
        <v>2.5000000000000001E-2</v>
      </c>
      <c r="R285" s="139">
        <f>Q285*H285</f>
        <v>0.05</v>
      </c>
      <c r="S285" s="139">
        <v>0</v>
      </c>
      <c r="T285" s="140">
        <f>S285*H285</f>
        <v>0</v>
      </c>
      <c r="AR285" s="141" t="s">
        <v>174</v>
      </c>
      <c r="AT285" s="141" t="s">
        <v>297</v>
      </c>
      <c r="AU285" s="141" t="s">
        <v>90</v>
      </c>
      <c r="AY285" s="18" t="s">
        <v>127</v>
      </c>
      <c r="BE285" s="142">
        <f>IF(N285="základní",J285,0)</f>
        <v>0</v>
      </c>
      <c r="BF285" s="142">
        <f>IF(N285="snížená",J285,0)</f>
        <v>0</v>
      </c>
      <c r="BG285" s="142">
        <f>IF(N285="zákl. přenesená",J285,0)</f>
        <v>0</v>
      </c>
      <c r="BH285" s="142">
        <f>IF(N285="sníž. přenesená",J285,0)</f>
        <v>0</v>
      </c>
      <c r="BI285" s="142">
        <f>IF(N285="nulová",J285,0)</f>
        <v>0</v>
      </c>
      <c r="BJ285" s="18" t="s">
        <v>24</v>
      </c>
      <c r="BK285" s="142">
        <f>ROUND(I285*H285,2)</f>
        <v>0</v>
      </c>
      <c r="BL285" s="18" t="s">
        <v>134</v>
      </c>
      <c r="BM285" s="141" t="s">
        <v>802</v>
      </c>
    </row>
    <row r="286" spans="2:65" s="12" customFormat="1" ht="11.25">
      <c r="B286" s="147"/>
      <c r="D286" s="148" t="s">
        <v>138</v>
      </c>
      <c r="E286" s="149" t="s">
        <v>3</v>
      </c>
      <c r="F286" s="150" t="s">
        <v>803</v>
      </c>
      <c r="H286" s="151">
        <v>2</v>
      </c>
      <c r="I286" s="152"/>
      <c r="L286" s="147"/>
      <c r="M286" s="153"/>
      <c r="T286" s="154"/>
      <c r="AT286" s="149" t="s">
        <v>138</v>
      </c>
      <c r="AU286" s="149" t="s">
        <v>90</v>
      </c>
      <c r="AV286" s="12" t="s">
        <v>90</v>
      </c>
      <c r="AW286" s="12" t="s">
        <v>140</v>
      </c>
      <c r="AX286" s="12" t="s">
        <v>81</v>
      </c>
      <c r="AY286" s="149" t="s">
        <v>127</v>
      </c>
    </row>
    <row r="287" spans="2:65" s="13" customFormat="1" ht="11.25">
      <c r="B287" s="155"/>
      <c r="D287" s="148" t="s">
        <v>138</v>
      </c>
      <c r="E287" s="156" t="s">
        <v>3</v>
      </c>
      <c r="F287" s="157" t="s">
        <v>141</v>
      </c>
      <c r="H287" s="158">
        <v>2</v>
      </c>
      <c r="I287" s="159"/>
      <c r="L287" s="155"/>
      <c r="M287" s="160"/>
      <c r="T287" s="161"/>
      <c r="AT287" s="156" t="s">
        <v>138</v>
      </c>
      <c r="AU287" s="156" t="s">
        <v>90</v>
      </c>
      <c r="AV287" s="13" t="s">
        <v>134</v>
      </c>
      <c r="AW287" s="13" t="s">
        <v>140</v>
      </c>
      <c r="AX287" s="13" t="s">
        <v>24</v>
      </c>
      <c r="AY287" s="156" t="s">
        <v>127</v>
      </c>
    </row>
    <row r="288" spans="2:65" s="1" customFormat="1" ht="16.5" customHeight="1">
      <c r="B288" s="129"/>
      <c r="C288" s="130" t="s">
        <v>456</v>
      </c>
      <c r="D288" s="130" t="s">
        <v>129</v>
      </c>
      <c r="E288" s="131" t="s">
        <v>804</v>
      </c>
      <c r="F288" s="132" t="s">
        <v>805</v>
      </c>
      <c r="G288" s="133" t="s">
        <v>144</v>
      </c>
      <c r="H288" s="134">
        <v>1</v>
      </c>
      <c r="I288" s="135"/>
      <c r="J288" s="136">
        <f>ROUND(I288*H288,2)</f>
        <v>0</v>
      </c>
      <c r="K288" s="132" t="s">
        <v>133</v>
      </c>
      <c r="L288" s="34"/>
      <c r="M288" s="137" t="s">
        <v>3</v>
      </c>
      <c r="N288" s="138" t="s">
        <v>52</v>
      </c>
      <c r="P288" s="139">
        <f>O288*H288</f>
        <v>0</v>
      </c>
      <c r="Q288" s="139">
        <v>0</v>
      </c>
      <c r="R288" s="139">
        <f>Q288*H288</f>
        <v>0</v>
      </c>
      <c r="S288" s="139">
        <v>0</v>
      </c>
      <c r="T288" s="140">
        <f>S288*H288</f>
        <v>0</v>
      </c>
      <c r="AR288" s="141" t="s">
        <v>134</v>
      </c>
      <c r="AT288" s="141" t="s">
        <v>129</v>
      </c>
      <c r="AU288" s="141" t="s">
        <v>90</v>
      </c>
      <c r="AY288" s="18" t="s">
        <v>127</v>
      </c>
      <c r="BE288" s="142">
        <f>IF(N288="základní",J288,0)</f>
        <v>0</v>
      </c>
      <c r="BF288" s="142">
        <f>IF(N288="snížená",J288,0)</f>
        <v>0</v>
      </c>
      <c r="BG288" s="142">
        <f>IF(N288="zákl. přenesená",J288,0)</f>
        <v>0</v>
      </c>
      <c r="BH288" s="142">
        <f>IF(N288="sníž. přenesená",J288,0)</f>
        <v>0</v>
      </c>
      <c r="BI288" s="142">
        <f>IF(N288="nulová",J288,0)</f>
        <v>0</v>
      </c>
      <c r="BJ288" s="18" t="s">
        <v>24</v>
      </c>
      <c r="BK288" s="142">
        <f>ROUND(I288*H288,2)</f>
        <v>0</v>
      </c>
      <c r="BL288" s="18" t="s">
        <v>134</v>
      </c>
      <c r="BM288" s="141" t="s">
        <v>806</v>
      </c>
    </row>
    <row r="289" spans="2:65" s="1" customFormat="1" ht="11.25">
      <c r="B289" s="34"/>
      <c r="D289" s="143" t="s">
        <v>136</v>
      </c>
      <c r="F289" s="144" t="s">
        <v>807</v>
      </c>
      <c r="I289" s="145"/>
      <c r="L289" s="34"/>
      <c r="M289" s="146"/>
      <c r="T289" s="55"/>
      <c r="AT289" s="18" t="s">
        <v>136</v>
      </c>
      <c r="AU289" s="18" t="s">
        <v>90</v>
      </c>
    </row>
    <row r="290" spans="2:65" s="12" customFormat="1" ht="11.25">
      <c r="B290" s="147"/>
      <c r="D290" s="148" t="s">
        <v>138</v>
      </c>
      <c r="E290" s="149" t="s">
        <v>3</v>
      </c>
      <c r="F290" s="150" t="s">
        <v>808</v>
      </c>
      <c r="H290" s="151">
        <v>1</v>
      </c>
      <c r="I290" s="152"/>
      <c r="L290" s="147"/>
      <c r="M290" s="153"/>
      <c r="T290" s="154"/>
      <c r="AT290" s="149" t="s">
        <v>138</v>
      </c>
      <c r="AU290" s="149" t="s">
        <v>90</v>
      </c>
      <c r="AV290" s="12" t="s">
        <v>90</v>
      </c>
      <c r="AW290" s="12" t="s">
        <v>140</v>
      </c>
      <c r="AX290" s="12" t="s">
        <v>81</v>
      </c>
      <c r="AY290" s="149" t="s">
        <v>127</v>
      </c>
    </row>
    <row r="291" spans="2:65" s="13" customFormat="1" ht="11.25">
      <c r="B291" s="155"/>
      <c r="D291" s="148" t="s">
        <v>138</v>
      </c>
      <c r="E291" s="156" t="s">
        <v>3</v>
      </c>
      <c r="F291" s="157" t="s">
        <v>141</v>
      </c>
      <c r="H291" s="158">
        <v>1</v>
      </c>
      <c r="I291" s="159"/>
      <c r="L291" s="155"/>
      <c r="M291" s="160"/>
      <c r="T291" s="161"/>
      <c r="AT291" s="156" t="s">
        <v>138</v>
      </c>
      <c r="AU291" s="156" t="s">
        <v>90</v>
      </c>
      <c r="AV291" s="13" t="s">
        <v>134</v>
      </c>
      <c r="AW291" s="13" t="s">
        <v>140</v>
      </c>
      <c r="AX291" s="13" t="s">
        <v>24</v>
      </c>
      <c r="AY291" s="156" t="s">
        <v>127</v>
      </c>
    </row>
    <row r="292" spans="2:65" s="1" customFormat="1" ht="16.5" customHeight="1">
      <c r="B292" s="129"/>
      <c r="C292" s="172" t="s">
        <v>462</v>
      </c>
      <c r="D292" s="172" t="s">
        <v>297</v>
      </c>
      <c r="E292" s="173" t="s">
        <v>809</v>
      </c>
      <c r="F292" s="174" t="s">
        <v>810</v>
      </c>
      <c r="G292" s="175" t="s">
        <v>144</v>
      </c>
      <c r="H292" s="176">
        <v>1</v>
      </c>
      <c r="I292" s="177"/>
      <c r="J292" s="178">
        <f>ROUND(I292*H292,2)</f>
        <v>0</v>
      </c>
      <c r="K292" s="174" t="s">
        <v>3</v>
      </c>
      <c r="L292" s="179"/>
      <c r="M292" s="180" t="s">
        <v>3</v>
      </c>
      <c r="N292" s="181" t="s">
        <v>52</v>
      </c>
      <c r="P292" s="139">
        <f>O292*H292</f>
        <v>0</v>
      </c>
      <c r="Q292" s="139">
        <v>6.3030000000000003E-2</v>
      </c>
      <c r="R292" s="139">
        <f>Q292*H292</f>
        <v>6.3030000000000003E-2</v>
      </c>
      <c r="S292" s="139">
        <v>0</v>
      </c>
      <c r="T292" s="140">
        <f>S292*H292</f>
        <v>0</v>
      </c>
      <c r="AR292" s="141" t="s">
        <v>174</v>
      </c>
      <c r="AT292" s="141" t="s">
        <v>297</v>
      </c>
      <c r="AU292" s="141" t="s">
        <v>90</v>
      </c>
      <c r="AY292" s="18" t="s">
        <v>127</v>
      </c>
      <c r="BE292" s="142">
        <f>IF(N292="základní",J292,0)</f>
        <v>0</v>
      </c>
      <c r="BF292" s="142">
        <f>IF(N292="snížená",J292,0)</f>
        <v>0</v>
      </c>
      <c r="BG292" s="142">
        <f>IF(N292="zákl. přenesená",J292,0)</f>
        <v>0</v>
      </c>
      <c r="BH292" s="142">
        <f>IF(N292="sníž. přenesená",J292,0)</f>
        <v>0</v>
      </c>
      <c r="BI292" s="142">
        <f>IF(N292="nulová",J292,0)</f>
        <v>0</v>
      </c>
      <c r="BJ292" s="18" t="s">
        <v>24</v>
      </c>
      <c r="BK292" s="142">
        <f>ROUND(I292*H292,2)</f>
        <v>0</v>
      </c>
      <c r="BL292" s="18" t="s">
        <v>134</v>
      </c>
      <c r="BM292" s="141" t="s">
        <v>811</v>
      </c>
    </row>
    <row r="293" spans="2:65" s="12" customFormat="1" ht="11.25">
      <c r="B293" s="147"/>
      <c r="D293" s="148" t="s">
        <v>138</v>
      </c>
      <c r="E293" s="149" t="s">
        <v>3</v>
      </c>
      <c r="F293" s="150" t="s">
        <v>808</v>
      </c>
      <c r="H293" s="151">
        <v>1</v>
      </c>
      <c r="I293" s="152"/>
      <c r="L293" s="147"/>
      <c r="M293" s="153"/>
      <c r="T293" s="154"/>
      <c r="AT293" s="149" t="s">
        <v>138</v>
      </c>
      <c r="AU293" s="149" t="s">
        <v>90</v>
      </c>
      <c r="AV293" s="12" t="s">
        <v>90</v>
      </c>
      <c r="AW293" s="12" t="s">
        <v>140</v>
      </c>
      <c r="AX293" s="12" t="s">
        <v>81</v>
      </c>
      <c r="AY293" s="149" t="s">
        <v>127</v>
      </c>
    </row>
    <row r="294" spans="2:65" s="13" customFormat="1" ht="11.25">
      <c r="B294" s="155"/>
      <c r="D294" s="148" t="s">
        <v>138</v>
      </c>
      <c r="E294" s="156" t="s">
        <v>3</v>
      </c>
      <c r="F294" s="157" t="s">
        <v>141</v>
      </c>
      <c r="H294" s="158">
        <v>1</v>
      </c>
      <c r="I294" s="159"/>
      <c r="L294" s="155"/>
      <c r="M294" s="160"/>
      <c r="T294" s="161"/>
      <c r="AT294" s="156" t="s">
        <v>138</v>
      </c>
      <c r="AU294" s="156" t="s">
        <v>90</v>
      </c>
      <c r="AV294" s="13" t="s">
        <v>134</v>
      </c>
      <c r="AW294" s="13" t="s">
        <v>140</v>
      </c>
      <c r="AX294" s="13" t="s">
        <v>24</v>
      </c>
      <c r="AY294" s="156" t="s">
        <v>127</v>
      </c>
    </row>
    <row r="295" spans="2:65" s="1" customFormat="1" ht="16.5" customHeight="1">
      <c r="B295" s="129"/>
      <c r="C295" s="130" t="s">
        <v>467</v>
      </c>
      <c r="D295" s="130" t="s">
        <v>129</v>
      </c>
      <c r="E295" s="131" t="s">
        <v>812</v>
      </c>
      <c r="F295" s="132" t="s">
        <v>813</v>
      </c>
      <c r="G295" s="133" t="s">
        <v>144</v>
      </c>
      <c r="H295" s="134">
        <v>17</v>
      </c>
      <c r="I295" s="135"/>
      <c r="J295" s="136">
        <f>ROUND(I295*H295,2)</f>
        <v>0</v>
      </c>
      <c r="K295" s="132" t="s">
        <v>133</v>
      </c>
      <c r="L295" s="34"/>
      <c r="M295" s="137" t="s">
        <v>3</v>
      </c>
      <c r="N295" s="138" t="s">
        <v>52</v>
      </c>
      <c r="P295" s="139">
        <f>O295*H295</f>
        <v>0</v>
      </c>
      <c r="Q295" s="139">
        <v>1.1999999999999999E-3</v>
      </c>
      <c r="R295" s="139">
        <f>Q295*H295</f>
        <v>2.0399999999999998E-2</v>
      </c>
      <c r="S295" s="139">
        <v>0</v>
      </c>
      <c r="T295" s="140">
        <f>S295*H295</f>
        <v>0</v>
      </c>
      <c r="AR295" s="141" t="s">
        <v>134</v>
      </c>
      <c r="AT295" s="141" t="s">
        <v>129</v>
      </c>
      <c r="AU295" s="141" t="s">
        <v>90</v>
      </c>
      <c r="AY295" s="18" t="s">
        <v>127</v>
      </c>
      <c r="BE295" s="142">
        <f>IF(N295="základní",J295,0)</f>
        <v>0</v>
      </c>
      <c r="BF295" s="142">
        <f>IF(N295="snížená",J295,0)</f>
        <v>0</v>
      </c>
      <c r="BG295" s="142">
        <f>IF(N295="zákl. přenesená",J295,0)</f>
        <v>0</v>
      </c>
      <c r="BH295" s="142">
        <f>IF(N295="sníž. přenesená",J295,0)</f>
        <v>0</v>
      </c>
      <c r="BI295" s="142">
        <f>IF(N295="nulová",J295,0)</f>
        <v>0</v>
      </c>
      <c r="BJ295" s="18" t="s">
        <v>24</v>
      </c>
      <c r="BK295" s="142">
        <f>ROUND(I295*H295,2)</f>
        <v>0</v>
      </c>
      <c r="BL295" s="18" t="s">
        <v>134</v>
      </c>
      <c r="BM295" s="141" t="s">
        <v>814</v>
      </c>
    </row>
    <row r="296" spans="2:65" s="1" customFormat="1" ht="11.25">
      <c r="B296" s="34"/>
      <c r="D296" s="143" t="s">
        <v>136</v>
      </c>
      <c r="F296" s="144" t="s">
        <v>815</v>
      </c>
      <c r="I296" s="145"/>
      <c r="L296" s="34"/>
      <c r="M296" s="146"/>
      <c r="T296" s="55"/>
      <c r="AT296" s="18" t="s">
        <v>136</v>
      </c>
      <c r="AU296" s="18" t="s">
        <v>90</v>
      </c>
    </row>
    <row r="297" spans="2:65" s="12" customFormat="1" ht="11.25">
      <c r="B297" s="147"/>
      <c r="D297" s="148" t="s">
        <v>138</v>
      </c>
      <c r="E297" s="149" t="s">
        <v>3</v>
      </c>
      <c r="F297" s="150" t="s">
        <v>816</v>
      </c>
      <c r="H297" s="151">
        <v>17</v>
      </c>
      <c r="I297" s="152"/>
      <c r="L297" s="147"/>
      <c r="M297" s="153"/>
      <c r="T297" s="154"/>
      <c r="AT297" s="149" t="s">
        <v>138</v>
      </c>
      <c r="AU297" s="149" t="s">
        <v>90</v>
      </c>
      <c r="AV297" s="12" t="s">
        <v>90</v>
      </c>
      <c r="AW297" s="12" t="s">
        <v>140</v>
      </c>
      <c r="AX297" s="12" t="s">
        <v>81</v>
      </c>
      <c r="AY297" s="149" t="s">
        <v>127</v>
      </c>
    </row>
    <row r="298" spans="2:65" s="13" customFormat="1" ht="11.25">
      <c r="B298" s="155"/>
      <c r="D298" s="148" t="s">
        <v>138</v>
      </c>
      <c r="E298" s="156" t="s">
        <v>3</v>
      </c>
      <c r="F298" s="157" t="s">
        <v>141</v>
      </c>
      <c r="H298" s="158">
        <v>17</v>
      </c>
      <c r="I298" s="159"/>
      <c r="L298" s="155"/>
      <c r="M298" s="160"/>
      <c r="T298" s="161"/>
      <c r="AT298" s="156" t="s">
        <v>138</v>
      </c>
      <c r="AU298" s="156" t="s">
        <v>90</v>
      </c>
      <c r="AV298" s="13" t="s">
        <v>134</v>
      </c>
      <c r="AW298" s="13" t="s">
        <v>140</v>
      </c>
      <c r="AX298" s="13" t="s">
        <v>24</v>
      </c>
      <c r="AY298" s="156" t="s">
        <v>127</v>
      </c>
    </row>
    <row r="299" spans="2:65" s="1" customFormat="1" ht="16.5" customHeight="1">
      <c r="B299" s="129"/>
      <c r="C299" s="172" t="s">
        <v>472</v>
      </c>
      <c r="D299" s="172" t="s">
        <v>297</v>
      </c>
      <c r="E299" s="173" t="s">
        <v>817</v>
      </c>
      <c r="F299" s="174" t="s">
        <v>818</v>
      </c>
      <c r="G299" s="175" t="s">
        <v>144</v>
      </c>
      <c r="H299" s="176">
        <v>17</v>
      </c>
      <c r="I299" s="177"/>
      <c r="J299" s="178">
        <f>ROUND(I299*H299,2)</f>
        <v>0</v>
      </c>
      <c r="K299" s="174" t="s">
        <v>133</v>
      </c>
      <c r="L299" s="179"/>
      <c r="M299" s="180" t="s">
        <v>3</v>
      </c>
      <c r="N299" s="181" t="s">
        <v>52</v>
      </c>
      <c r="P299" s="139">
        <f>O299*H299</f>
        <v>0</v>
      </c>
      <c r="Q299" s="139">
        <v>9.6000000000000002E-2</v>
      </c>
      <c r="R299" s="139">
        <f>Q299*H299</f>
        <v>1.6320000000000001</v>
      </c>
      <c r="S299" s="139">
        <v>0</v>
      </c>
      <c r="T299" s="140">
        <f>S299*H299</f>
        <v>0</v>
      </c>
      <c r="AR299" s="141" t="s">
        <v>174</v>
      </c>
      <c r="AT299" s="141" t="s">
        <v>297</v>
      </c>
      <c r="AU299" s="141" t="s">
        <v>90</v>
      </c>
      <c r="AY299" s="18" t="s">
        <v>127</v>
      </c>
      <c r="BE299" s="142">
        <f>IF(N299="základní",J299,0)</f>
        <v>0</v>
      </c>
      <c r="BF299" s="142">
        <f>IF(N299="snížená",J299,0)</f>
        <v>0</v>
      </c>
      <c r="BG299" s="142">
        <f>IF(N299="zákl. přenesená",J299,0)</f>
        <v>0</v>
      </c>
      <c r="BH299" s="142">
        <f>IF(N299="sníž. přenesená",J299,0)</f>
        <v>0</v>
      </c>
      <c r="BI299" s="142">
        <f>IF(N299="nulová",J299,0)</f>
        <v>0</v>
      </c>
      <c r="BJ299" s="18" t="s">
        <v>24</v>
      </c>
      <c r="BK299" s="142">
        <f>ROUND(I299*H299,2)</f>
        <v>0</v>
      </c>
      <c r="BL299" s="18" t="s">
        <v>134</v>
      </c>
      <c r="BM299" s="141" t="s">
        <v>819</v>
      </c>
    </row>
    <row r="300" spans="2:65" s="12" customFormat="1" ht="11.25">
      <c r="B300" s="147"/>
      <c r="D300" s="148" t="s">
        <v>138</v>
      </c>
      <c r="E300" s="149" t="s">
        <v>3</v>
      </c>
      <c r="F300" s="150" t="s">
        <v>816</v>
      </c>
      <c r="H300" s="151">
        <v>17</v>
      </c>
      <c r="I300" s="152"/>
      <c r="L300" s="147"/>
      <c r="M300" s="153"/>
      <c r="T300" s="154"/>
      <c r="AT300" s="149" t="s">
        <v>138</v>
      </c>
      <c r="AU300" s="149" t="s">
        <v>90</v>
      </c>
      <c r="AV300" s="12" t="s">
        <v>90</v>
      </c>
      <c r="AW300" s="12" t="s">
        <v>140</v>
      </c>
      <c r="AX300" s="12" t="s">
        <v>81</v>
      </c>
      <c r="AY300" s="149" t="s">
        <v>127</v>
      </c>
    </row>
    <row r="301" spans="2:65" s="13" customFormat="1" ht="11.25">
      <c r="B301" s="155"/>
      <c r="D301" s="148" t="s">
        <v>138</v>
      </c>
      <c r="E301" s="156" t="s">
        <v>3</v>
      </c>
      <c r="F301" s="157" t="s">
        <v>141</v>
      </c>
      <c r="H301" s="158">
        <v>17</v>
      </c>
      <c r="I301" s="159"/>
      <c r="L301" s="155"/>
      <c r="M301" s="160"/>
      <c r="T301" s="161"/>
      <c r="AT301" s="156" t="s">
        <v>138</v>
      </c>
      <c r="AU301" s="156" t="s">
        <v>90</v>
      </c>
      <c r="AV301" s="13" t="s">
        <v>134</v>
      </c>
      <c r="AW301" s="13" t="s">
        <v>140</v>
      </c>
      <c r="AX301" s="13" t="s">
        <v>24</v>
      </c>
      <c r="AY301" s="156" t="s">
        <v>127</v>
      </c>
    </row>
    <row r="302" spans="2:65" s="1" customFormat="1" ht="16.5" customHeight="1">
      <c r="B302" s="129"/>
      <c r="C302" s="130" t="s">
        <v>477</v>
      </c>
      <c r="D302" s="130" t="s">
        <v>129</v>
      </c>
      <c r="E302" s="131" t="s">
        <v>820</v>
      </c>
      <c r="F302" s="132" t="s">
        <v>821</v>
      </c>
      <c r="G302" s="133" t="s">
        <v>232</v>
      </c>
      <c r="H302" s="134">
        <v>335</v>
      </c>
      <c r="I302" s="135"/>
      <c r="J302" s="136">
        <f>ROUND(I302*H302,2)</f>
        <v>0</v>
      </c>
      <c r="K302" s="132" t="s">
        <v>133</v>
      </c>
      <c r="L302" s="34"/>
      <c r="M302" s="137" t="s">
        <v>3</v>
      </c>
      <c r="N302" s="138" t="s">
        <v>52</v>
      </c>
      <c r="P302" s="139">
        <f>O302*H302</f>
        <v>0</v>
      </c>
      <c r="Q302" s="139">
        <v>0</v>
      </c>
      <c r="R302" s="139">
        <f>Q302*H302</f>
        <v>0</v>
      </c>
      <c r="S302" s="139">
        <v>0</v>
      </c>
      <c r="T302" s="140">
        <f>S302*H302</f>
        <v>0</v>
      </c>
      <c r="AR302" s="141" t="s">
        <v>134</v>
      </c>
      <c r="AT302" s="141" t="s">
        <v>129</v>
      </c>
      <c r="AU302" s="141" t="s">
        <v>90</v>
      </c>
      <c r="AY302" s="18" t="s">
        <v>127</v>
      </c>
      <c r="BE302" s="142">
        <f>IF(N302="základní",J302,0)</f>
        <v>0</v>
      </c>
      <c r="BF302" s="142">
        <f>IF(N302="snížená",J302,0)</f>
        <v>0</v>
      </c>
      <c r="BG302" s="142">
        <f>IF(N302="zákl. přenesená",J302,0)</f>
        <v>0</v>
      </c>
      <c r="BH302" s="142">
        <f>IF(N302="sníž. přenesená",J302,0)</f>
        <v>0</v>
      </c>
      <c r="BI302" s="142">
        <f>IF(N302="nulová",J302,0)</f>
        <v>0</v>
      </c>
      <c r="BJ302" s="18" t="s">
        <v>24</v>
      </c>
      <c r="BK302" s="142">
        <f>ROUND(I302*H302,2)</f>
        <v>0</v>
      </c>
      <c r="BL302" s="18" t="s">
        <v>134</v>
      </c>
      <c r="BM302" s="141" t="s">
        <v>822</v>
      </c>
    </row>
    <row r="303" spans="2:65" s="1" customFormat="1" ht="11.25">
      <c r="B303" s="34"/>
      <c r="D303" s="143" t="s">
        <v>136</v>
      </c>
      <c r="F303" s="144" t="s">
        <v>823</v>
      </c>
      <c r="I303" s="145"/>
      <c r="L303" s="34"/>
      <c r="M303" s="146"/>
      <c r="T303" s="55"/>
      <c r="AT303" s="18" t="s">
        <v>136</v>
      </c>
      <c r="AU303" s="18" t="s">
        <v>90</v>
      </c>
    </row>
    <row r="304" spans="2:65" s="12" customFormat="1" ht="11.25">
      <c r="B304" s="147"/>
      <c r="D304" s="148" t="s">
        <v>138</v>
      </c>
      <c r="E304" s="149" t="s">
        <v>3</v>
      </c>
      <c r="F304" s="150" t="s">
        <v>824</v>
      </c>
      <c r="H304" s="151">
        <v>335</v>
      </c>
      <c r="I304" s="152"/>
      <c r="L304" s="147"/>
      <c r="M304" s="153"/>
      <c r="T304" s="154"/>
      <c r="AT304" s="149" t="s">
        <v>138</v>
      </c>
      <c r="AU304" s="149" t="s">
        <v>90</v>
      </c>
      <c r="AV304" s="12" t="s">
        <v>90</v>
      </c>
      <c r="AW304" s="12" t="s">
        <v>140</v>
      </c>
      <c r="AX304" s="12" t="s">
        <v>81</v>
      </c>
      <c r="AY304" s="149" t="s">
        <v>127</v>
      </c>
    </row>
    <row r="305" spans="2:65" s="13" customFormat="1" ht="11.25">
      <c r="B305" s="155"/>
      <c r="D305" s="148" t="s">
        <v>138</v>
      </c>
      <c r="E305" s="156" t="s">
        <v>3</v>
      </c>
      <c r="F305" s="157" t="s">
        <v>141</v>
      </c>
      <c r="H305" s="158">
        <v>335</v>
      </c>
      <c r="I305" s="159"/>
      <c r="L305" s="155"/>
      <c r="M305" s="160"/>
      <c r="T305" s="161"/>
      <c r="AT305" s="156" t="s">
        <v>138</v>
      </c>
      <c r="AU305" s="156" t="s">
        <v>90</v>
      </c>
      <c r="AV305" s="13" t="s">
        <v>134</v>
      </c>
      <c r="AW305" s="13" t="s">
        <v>140</v>
      </c>
      <c r="AX305" s="13" t="s">
        <v>24</v>
      </c>
      <c r="AY305" s="156" t="s">
        <v>127</v>
      </c>
    </row>
    <row r="306" spans="2:65" s="1" customFormat="1" ht="16.5" customHeight="1">
      <c r="B306" s="129"/>
      <c r="C306" s="172" t="s">
        <v>483</v>
      </c>
      <c r="D306" s="172" t="s">
        <v>297</v>
      </c>
      <c r="E306" s="173" t="s">
        <v>825</v>
      </c>
      <c r="F306" s="174" t="s">
        <v>826</v>
      </c>
      <c r="G306" s="175" t="s">
        <v>232</v>
      </c>
      <c r="H306" s="176">
        <v>351.75</v>
      </c>
      <c r="I306" s="177"/>
      <c r="J306" s="178">
        <f>ROUND(I306*H306,2)</f>
        <v>0</v>
      </c>
      <c r="K306" s="174" t="s">
        <v>133</v>
      </c>
      <c r="L306" s="179"/>
      <c r="M306" s="180" t="s">
        <v>3</v>
      </c>
      <c r="N306" s="181" t="s">
        <v>52</v>
      </c>
      <c r="P306" s="139">
        <f>O306*H306</f>
        <v>0</v>
      </c>
      <c r="Q306" s="139">
        <v>1.2999999999999999E-3</v>
      </c>
      <c r="R306" s="139">
        <f>Q306*H306</f>
        <v>0.45727499999999999</v>
      </c>
      <c r="S306" s="139">
        <v>0</v>
      </c>
      <c r="T306" s="140">
        <f>S306*H306</f>
        <v>0</v>
      </c>
      <c r="AR306" s="141" t="s">
        <v>174</v>
      </c>
      <c r="AT306" s="141" t="s">
        <v>297</v>
      </c>
      <c r="AU306" s="141" t="s">
        <v>90</v>
      </c>
      <c r="AY306" s="18" t="s">
        <v>127</v>
      </c>
      <c r="BE306" s="142">
        <f>IF(N306="základní",J306,0)</f>
        <v>0</v>
      </c>
      <c r="BF306" s="142">
        <f>IF(N306="snížená",J306,0)</f>
        <v>0</v>
      </c>
      <c r="BG306" s="142">
        <f>IF(N306="zákl. přenesená",J306,0)</f>
        <v>0</v>
      </c>
      <c r="BH306" s="142">
        <f>IF(N306="sníž. přenesená",J306,0)</f>
        <v>0</v>
      </c>
      <c r="BI306" s="142">
        <f>IF(N306="nulová",J306,0)</f>
        <v>0</v>
      </c>
      <c r="BJ306" s="18" t="s">
        <v>24</v>
      </c>
      <c r="BK306" s="142">
        <f>ROUND(I306*H306,2)</f>
        <v>0</v>
      </c>
      <c r="BL306" s="18" t="s">
        <v>134</v>
      </c>
      <c r="BM306" s="141" t="s">
        <v>827</v>
      </c>
    </row>
    <row r="307" spans="2:65" s="12" customFormat="1" ht="11.25">
      <c r="B307" s="147"/>
      <c r="D307" s="148" t="s">
        <v>138</v>
      </c>
      <c r="E307" s="149" t="s">
        <v>3</v>
      </c>
      <c r="F307" s="150" t="s">
        <v>828</v>
      </c>
      <c r="H307" s="151">
        <v>351.75</v>
      </c>
      <c r="I307" s="152"/>
      <c r="L307" s="147"/>
      <c r="M307" s="153"/>
      <c r="T307" s="154"/>
      <c r="AT307" s="149" t="s">
        <v>138</v>
      </c>
      <c r="AU307" s="149" t="s">
        <v>90</v>
      </c>
      <c r="AV307" s="12" t="s">
        <v>90</v>
      </c>
      <c r="AW307" s="12" t="s">
        <v>140</v>
      </c>
      <c r="AX307" s="12" t="s">
        <v>81</v>
      </c>
      <c r="AY307" s="149" t="s">
        <v>127</v>
      </c>
    </row>
    <row r="308" spans="2:65" s="13" customFormat="1" ht="11.25">
      <c r="B308" s="155"/>
      <c r="D308" s="148" t="s">
        <v>138</v>
      </c>
      <c r="E308" s="156" t="s">
        <v>3</v>
      </c>
      <c r="F308" s="157" t="s">
        <v>141</v>
      </c>
      <c r="H308" s="158">
        <v>351.75</v>
      </c>
      <c r="I308" s="159"/>
      <c r="L308" s="155"/>
      <c r="M308" s="160"/>
      <c r="T308" s="161"/>
      <c r="AT308" s="156" t="s">
        <v>138</v>
      </c>
      <c r="AU308" s="156" t="s">
        <v>90</v>
      </c>
      <c r="AV308" s="13" t="s">
        <v>134</v>
      </c>
      <c r="AW308" s="13" t="s">
        <v>140</v>
      </c>
      <c r="AX308" s="13" t="s">
        <v>24</v>
      </c>
      <c r="AY308" s="156" t="s">
        <v>127</v>
      </c>
    </row>
    <row r="309" spans="2:65" s="1" customFormat="1" ht="21.75" customHeight="1">
      <c r="B309" s="129"/>
      <c r="C309" s="130" t="s">
        <v>489</v>
      </c>
      <c r="D309" s="130" t="s">
        <v>129</v>
      </c>
      <c r="E309" s="131" t="s">
        <v>829</v>
      </c>
      <c r="F309" s="132" t="s">
        <v>830</v>
      </c>
      <c r="G309" s="133" t="s">
        <v>232</v>
      </c>
      <c r="H309" s="134">
        <v>147</v>
      </c>
      <c r="I309" s="135"/>
      <c r="J309" s="136">
        <f>ROUND(I309*H309,2)</f>
        <v>0</v>
      </c>
      <c r="K309" s="132" t="s">
        <v>133</v>
      </c>
      <c r="L309" s="34"/>
      <c r="M309" s="137" t="s">
        <v>3</v>
      </c>
      <c r="N309" s="138" t="s">
        <v>52</v>
      </c>
      <c r="P309" s="139">
        <f>O309*H309</f>
        <v>0</v>
      </c>
      <c r="Q309" s="139">
        <v>0</v>
      </c>
      <c r="R309" s="139">
        <f>Q309*H309</f>
        <v>0</v>
      </c>
      <c r="S309" s="139">
        <v>0</v>
      </c>
      <c r="T309" s="140">
        <f>S309*H309</f>
        <v>0</v>
      </c>
      <c r="AR309" s="141" t="s">
        <v>134</v>
      </c>
      <c r="AT309" s="141" t="s">
        <v>129</v>
      </c>
      <c r="AU309" s="141" t="s">
        <v>90</v>
      </c>
      <c r="AY309" s="18" t="s">
        <v>127</v>
      </c>
      <c r="BE309" s="142">
        <f>IF(N309="základní",J309,0)</f>
        <v>0</v>
      </c>
      <c r="BF309" s="142">
        <f>IF(N309="snížená",J309,0)</f>
        <v>0</v>
      </c>
      <c r="BG309" s="142">
        <f>IF(N309="zákl. přenesená",J309,0)</f>
        <v>0</v>
      </c>
      <c r="BH309" s="142">
        <f>IF(N309="sníž. přenesená",J309,0)</f>
        <v>0</v>
      </c>
      <c r="BI309" s="142">
        <f>IF(N309="nulová",J309,0)</f>
        <v>0</v>
      </c>
      <c r="BJ309" s="18" t="s">
        <v>24</v>
      </c>
      <c r="BK309" s="142">
        <f>ROUND(I309*H309,2)</f>
        <v>0</v>
      </c>
      <c r="BL309" s="18" t="s">
        <v>134</v>
      </c>
      <c r="BM309" s="141" t="s">
        <v>831</v>
      </c>
    </row>
    <row r="310" spans="2:65" s="1" customFormat="1" ht="11.25">
      <c r="B310" s="34"/>
      <c r="D310" s="143" t="s">
        <v>136</v>
      </c>
      <c r="F310" s="144" t="s">
        <v>832</v>
      </c>
      <c r="I310" s="145"/>
      <c r="L310" s="34"/>
      <c r="M310" s="146"/>
      <c r="T310" s="55"/>
      <c r="AT310" s="18" t="s">
        <v>136</v>
      </c>
      <c r="AU310" s="18" t="s">
        <v>90</v>
      </c>
    </row>
    <row r="311" spans="2:65" s="12" customFormat="1" ht="11.25">
      <c r="B311" s="147"/>
      <c r="D311" s="148" t="s">
        <v>138</v>
      </c>
      <c r="E311" s="149" t="s">
        <v>3</v>
      </c>
      <c r="F311" s="150" t="s">
        <v>833</v>
      </c>
      <c r="H311" s="151">
        <v>147</v>
      </c>
      <c r="I311" s="152"/>
      <c r="L311" s="147"/>
      <c r="M311" s="153"/>
      <c r="T311" s="154"/>
      <c r="AT311" s="149" t="s">
        <v>138</v>
      </c>
      <c r="AU311" s="149" t="s">
        <v>90</v>
      </c>
      <c r="AV311" s="12" t="s">
        <v>90</v>
      </c>
      <c r="AW311" s="12" t="s">
        <v>140</v>
      </c>
      <c r="AX311" s="12" t="s">
        <v>81</v>
      </c>
      <c r="AY311" s="149" t="s">
        <v>127</v>
      </c>
    </row>
    <row r="312" spans="2:65" s="13" customFormat="1" ht="11.25">
      <c r="B312" s="155"/>
      <c r="D312" s="148" t="s">
        <v>138</v>
      </c>
      <c r="E312" s="156" t="s">
        <v>3</v>
      </c>
      <c r="F312" s="157" t="s">
        <v>141</v>
      </c>
      <c r="H312" s="158">
        <v>147</v>
      </c>
      <c r="I312" s="159"/>
      <c r="L312" s="155"/>
      <c r="M312" s="160"/>
      <c r="T312" s="161"/>
      <c r="AT312" s="156" t="s">
        <v>138</v>
      </c>
      <c r="AU312" s="156" t="s">
        <v>90</v>
      </c>
      <c r="AV312" s="13" t="s">
        <v>134</v>
      </c>
      <c r="AW312" s="13" t="s">
        <v>140</v>
      </c>
      <c r="AX312" s="13" t="s">
        <v>24</v>
      </c>
      <c r="AY312" s="156" t="s">
        <v>127</v>
      </c>
    </row>
    <row r="313" spans="2:65" s="1" customFormat="1" ht="16.5" customHeight="1">
      <c r="B313" s="129"/>
      <c r="C313" s="172" t="s">
        <v>494</v>
      </c>
      <c r="D313" s="172" t="s">
        <v>297</v>
      </c>
      <c r="E313" s="173" t="s">
        <v>834</v>
      </c>
      <c r="F313" s="174" t="s">
        <v>835</v>
      </c>
      <c r="G313" s="175" t="s">
        <v>232</v>
      </c>
      <c r="H313" s="176">
        <v>149.94</v>
      </c>
      <c r="I313" s="177"/>
      <c r="J313" s="178">
        <f>ROUND(I313*H313,2)</f>
        <v>0</v>
      </c>
      <c r="K313" s="174" t="s">
        <v>133</v>
      </c>
      <c r="L313" s="179"/>
      <c r="M313" s="180" t="s">
        <v>3</v>
      </c>
      <c r="N313" s="181" t="s">
        <v>52</v>
      </c>
      <c r="P313" s="139">
        <f>O313*H313</f>
        <v>0</v>
      </c>
      <c r="Q313" s="139">
        <v>4.0000000000000003E-5</v>
      </c>
      <c r="R313" s="139">
        <f>Q313*H313</f>
        <v>5.9976000000000005E-3</v>
      </c>
      <c r="S313" s="139">
        <v>0</v>
      </c>
      <c r="T313" s="140">
        <f>S313*H313</f>
        <v>0</v>
      </c>
      <c r="AR313" s="141" t="s">
        <v>174</v>
      </c>
      <c r="AT313" s="141" t="s">
        <v>297</v>
      </c>
      <c r="AU313" s="141" t="s">
        <v>90</v>
      </c>
      <c r="AY313" s="18" t="s">
        <v>127</v>
      </c>
      <c r="BE313" s="142">
        <f>IF(N313="základní",J313,0)</f>
        <v>0</v>
      </c>
      <c r="BF313" s="142">
        <f>IF(N313="snížená",J313,0)</f>
        <v>0</v>
      </c>
      <c r="BG313" s="142">
        <f>IF(N313="zákl. přenesená",J313,0)</f>
        <v>0</v>
      </c>
      <c r="BH313" s="142">
        <f>IF(N313="sníž. přenesená",J313,0)</f>
        <v>0</v>
      </c>
      <c r="BI313" s="142">
        <f>IF(N313="nulová",J313,0)</f>
        <v>0</v>
      </c>
      <c r="BJ313" s="18" t="s">
        <v>24</v>
      </c>
      <c r="BK313" s="142">
        <f>ROUND(I313*H313,2)</f>
        <v>0</v>
      </c>
      <c r="BL313" s="18" t="s">
        <v>134</v>
      </c>
      <c r="BM313" s="141" t="s">
        <v>836</v>
      </c>
    </row>
    <row r="314" spans="2:65" s="12" customFormat="1" ht="11.25">
      <c r="B314" s="147"/>
      <c r="D314" s="148" t="s">
        <v>138</v>
      </c>
      <c r="E314" s="149" t="s">
        <v>3</v>
      </c>
      <c r="F314" s="150" t="s">
        <v>837</v>
      </c>
      <c r="H314" s="151">
        <v>149.94</v>
      </c>
      <c r="I314" s="152"/>
      <c r="L314" s="147"/>
      <c r="M314" s="153"/>
      <c r="T314" s="154"/>
      <c r="AT314" s="149" t="s">
        <v>138</v>
      </c>
      <c r="AU314" s="149" t="s">
        <v>90</v>
      </c>
      <c r="AV314" s="12" t="s">
        <v>90</v>
      </c>
      <c r="AW314" s="12" t="s">
        <v>140</v>
      </c>
      <c r="AX314" s="12" t="s">
        <v>81</v>
      </c>
      <c r="AY314" s="149" t="s">
        <v>127</v>
      </c>
    </row>
    <row r="315" spans="2:65" s="13" customFormat="1" ht="11.25">
      <c r="B315" s="155"/>
      <c r="D315" s="148" t="s">
        <v>138</v>
      </c>
      <c r="E315" s="156" t="s">
        <v>3</v>
      </c>
      <c r="F315" s="157" t="s">
        <v>141</v>
      </c>
      <c r="H315" s="158">
        <v>149.94</v>
      </c>
      <c r="I315" s="159"/>
      <c r="L315" s="155"/>
      <c r="M315" s="160"/>
      <c r="T315" s="161"/>
      <c r="AT315" s="156" t="s">
        <v>138</v>
      </c>
      <c r="AU315" s="156" t="s">
        <v>90</v>
      </c>
      <c r="AV315" s="13" t="s">
        <v>134</v>
      </c>
      <c r="AW315" s="13" t="s">
        <v>140</v>
      </c>
      <c r="AX315" s="13" t="s">
        <v>24</v>
      </c>
      <c r="AY315" s="156" t="s">
        <v>127</v>
      </c>
    </row>
    <row r="316" spans="2:65" s="1" customFormat="1" ht="16.5" customHeight="1">
      <c r="B316" s="129"/>
      <c r="C316" s="172" t="s">
        <v>499</v>
      </c>
      <c r="D316" s="172" t="s">
        <v>297</v>
      </c>
      <c r="E316" s="173" t="s">
        <v>838</v>
      </c>
      <c r="F316" s="174" t="s">
        <v>839</v>
      </c>
      <c r="G316" s="175" t="s">
        <v>232</v>
      </c>
      <c r="H316" s="176">
        <v>50</v>
      </c>
      <c r="I316" s="177"/>
      <c r="J316" s="178">
        <f>ROUND(I316*H316,2)</f>
        <v>0</v>
      </c>
      <c r="K316" s="174" t="s">
        <v>133</v>
      </c>
      <c r="L316" s="179"/>
      <c r="M316" s="180" t="s">
        <v>3</v>
      </c>
      <c r="N316" s="181" t="s">
        <v>52</v>
      </c>
      <c r="P316" s="139">
        <f>O316*H316</f>
        <v>0</v>
      </c>
      <c r="Q316" s="139">
        <v>2.0000000000000002E-5</v>
      </c>
      <c r="R316" s="139">
        <f>Q316*H316</f>
        <v>1E-3</v>
      </c>
      <c r="S316" s="139">
        <v>0</v>
      </c>
      <c r="T316" s="140">
        <f>S316*H316</f>
        <v>0</v>
      </c>
      <c r="AR316" s="141" t="s">
        <v>174</v>
      </c>
      <c r="AT316" s="141" t="s">
        <v>297</v>
      </c>
      <c r="AU316" s="141" t="s">
        <v>90</v>
      </c>
      <c r="AY316" s="18" t="s">
        <v>127</v>
      </c>
      <c r="BE316" s="142">
        <f>IF(N316="základní",J316,0)</f>
        <v>0</v>
      </c>
      <c r="BF316" s="142">
        <f>IF(N316="snížená",J316,0)</f>
        <v>0</v>
      </c>
      <c r="BG316" s="142">
        <f>IF(N316="zákl. přenesená",J316,0)</f>
        <v>0</v>
      </c>
      <c r="BH316" s="142">
        <f>IF(N316="sníž. přenesená",J316,0)</f>
        <v>0</v>
      </c>
      <c r="BI316" s="142">
        <f>IF(N316="nulová",J316,0)</f>
        <v>0</v>
      </c>
      <c r="BJ316" s="18" t="s">
        <v>24</v>
      </c>
      <c r="BK316" s="142">
        <f>ROUND(I316*H316,2)</f>
        <v>0</v>
      </c>
      <c r="BL316" s="18" t="s">
        <v>134</v>
      </c>
      <c r="BM316" s="141" t="s">
        <v>840</v>
      </c>
    </row>
    <row r="317" spans="2:65" s="12" customFormat="1" ht="11.25">
      <c r="B317" s="147"/>
      <c r="D317" s="148" t="s">
        <v>138</v>
      </c>
      <c r="E317" s="149" t="s">
        <v>3</v>
      </c>
      <c r="F317" s="150" t="s">
        <v>841</v>
      </c>
      <c r="H317" s="151">
        <v>50</v>
      </c>
      <c r="I317" s="152"/>
      <c r="L317" s="147"/>
      <c r="M317" s="153"/>
      <c r="T317" s="154"/>
      <c r="AT317" s="149" t="s">
        <v>138</v>
      </c>
      <c r="AU317" s="149" t="s">
        <v>90</v>
      </c>
      <c r="AV317" s="12" t="s">
        <v>90</v>
      </c>
      <c r="AW317" s="12" t="s">
        <v>140</v>
      </c>
      <c r="AX317" s="12" t="s">
        <v>81</v>
      </c>
      <c r="AY317" s="149" t="s">
        <v>127</v>
      </c>
    </row>
    <row r="318" spans="2:65" s="13" customFormat="1" ht="11.25">
      <c r="B318" s="155"/>
      <c r="D318" s="148" t="s">
        <v>138</v>
      </c>
      <c r="E318" s="156" t="s">
        <v>3</v>
      </c>
      <c r="F318" s="157" t="s">
        <v>141</v>
      </c>
      <c r="H318" s="158">
        <v>50</v>
      </c>
      <c r="I318" s="159"/>
      <c r="L318" s="155"/>
      <c r="M318" s="160"/>
      <c r="T318" s="161"/>
      <c r="AT318" s="156" t="s">
        <v>138</v>
      </c>
      <c r="AU318" s="156" t="s">
        <v>90</v>
      </c>
      <c r="AV318" s="13" t="s">
        <v>134</v>
      </c>
      <c r="AW318" s="13" t="s">
        <v>140</v>
      </c>
      <c r="AX318" s="13" t="s">
        <v>24</v>
      </c>
      <c r="AY318" s="156" t="s">
        <v>127</v>
      </c>
    </row>
    <row r="319" spans="2:65" s="1" customFormat="1" ht="16.5" customHeight="1">
      <c r="B319" s="129"/>
      <c r="C319" s="130" t="s">
        <v>506</v>
      </c>
      <c r="D319" s="130" t="s">
        <v>129</v>
      </c>
      <c r="E319" s="131" t="s">
        <v>371</v>
      </c>
      <c r="F319" s="132" t="s">
        <v>372</v>
      </c>
      <c r="G319" s="133" t="s">
        <v>232</v>
      </c>
      <c r="H319" s="134">
        <v>3</v>
      </c>
      <c r="I319" s="135"/>
      <c r="J319" s="136">
        <f>ROUND(I319*H319,2)</f>
        <v>0</v>
      </c>
      <c r="K319" s="132" t="s">
        <v>133</v>
      </c>
      <c r="L319" s="34"/>
      <c r="M319" s="137" t="s">
        <v>3</v>
      </c>
      <c r="N319" s="138" t="s">
        <v>52</v>
      </c>
      <c r="P319" s="139">
        <f>O319*H319</f>
        <v>0</v>
      </c>
      <c r="Q319" s="139">
        <v>0</v>
      </c>
      <c r="R319" s="139">
        <f>Q319*H319</f>
        <v>0</v>
      </c>
      <c r="S319" s="139">
        <v>0</v>
      </c>
      <c r="T319" s="140">
        <f>S319*H319</f>
        <v>0</v>
      </c>
      <c r="AR319" s="141" t="s">
        <v>134</v>
      </c>
      <c r="AT319" s="141" t="s">
        <v>129</v>
      </c>
      <c r="AU319" s="141" t="s">
        <v>90</v>
      </c>
      <c r="AY319" s="18" t="s">
        <v>127</v>
      </c>
      <c r="BE319" s="142">
        <f>IF(N319="základní",J319,0)</f>
        <v>0</v>
      </c>
      <c r="BF319" s="142">
        <f>IF(N319="snížená",J319,0)</f>
        <v>0</v>
      </c>
      <c r="BG319" s="142">
        <f>IF(N319="zákl. přenesená",J319,0)</f>
        <v>0</v>
      </c>
      <c r="BH319" s="142">
        <f>IF(N319="sníž. přenesená",J319,0)</f>
        <v>0</v>
      </c>
      <c r="BI319" s="142">
        <f>IF(N319="nulová",J319,0)</f>
        <v>0</v>
      </c>
      <c r="BJ319" s="18" t="s">
        <v>24</v>
      </c>
      <c r="BK319" s="142">
        <f>ROUND(I319*H319,2)</f>
        <v>0</v>
      </c>
      <c r="BL319" s="18" t="s">
        <v>134</v>
      </c>
      <c r="BM319" s="141" t="s">
        <v>373</v>
      </c>
    </row>
    <row r="320" spans="2:65" s="1" customFormat="1" ht="11.25">
      <c r="B320" s="34"/>
      <c r="D320" s="143" t="s">
        <v>136</v>
      </c>
      <c r="F320" s="144" t="s">
        <v>374</v>
      </c>
      <c r="I320" s="145"/>
      <c r="L320" s="34"/>
      <c r="M320" s="146"/>
      <c r="T320" s="55"/>
      <c r="AT320" s="18" t="s">
        <v>136</v>
      </c>
      <c r="AU320" s="18" t="s">
        <v>90</v>
      </c>
    </row>
    <row r="321" spans="2:65" s="12" customFormat="1" ht="11.25">
      <c r="B321" s="147"/>
      <c r="D321" s="148" t="s">
        <v>138</v>
      </c>
      <c r="E321" s="149" t="s">
        <v>3</v>
      </c>
      <c r="F321" s="150" t="s">
        <v>842</v>
      </c>
      <c r="H321" s="151">
        <v>3</v>
      </c>
      <c r="I321" s="152"/>
      <c r="L321" s="147"/>
      <c r="M321" s="153"/>
      <c r="T321" s="154"/>
      <c r="AT321" s="149" t="s">
        <v>138</v>
      </c>
      <c r="AU321" s="149" t="s">
        <v>90</v>
      </c>
      <c r="AV321" s="12" t="s">
        <v>90</v>
      </c>
      <c r="AW321" s="12" t="s">
        <v>140</v>
      </c>
      <c r="AX321" s="12" t="s">
        <v>81</v>
      </c>
      <c r="AY321" s="149" t="s">
        <v>127</v>
      </c>
    </row>
    <row r="322" spans="2:65" s="13" customFormat="1" ht="11.25">
      <c r="B322" s="155"/>
      <c r="D322" s="148" t="s">
        <v>138</v>
      </c>
      <c r="E322" s="156" t="s">
        <v>3</v>
      </c>
      <c r="F322" s="157" t="s">
        <v>141</v>
      </c>
      <c r="H322" s="158">
        <v>3</v>
      </c>
      <c r="I322" s="159"/>
      <c r="L322" s="155"/>
      <c r="M322" s="160"/>
      <c r="T322" s="161"/>
      <c r="AT322" s="156" t="s">
        <v>138</v>
      </c>
      <c r="AU322" s="156" t="s">
        <v>90</v>
      </c>
      <c r="AV322" s="13" t="s">
        <v>134</v>
      </c>
      <c r="AW322" s="13" t="s">
        <v>140</v>
      </c>
      <c r="AX322" s="13" t="s">
        <v>24</v>
      </c>
      <c r="AY322" s="156" t="s">
        <v>127</v>
      </c>
    </row>
    <row r="323" spans="2:65" s="11" customFormat="1" ht="22.9" customHeight="1">
      <c r="B323" s="117"/>
      <c r="D323" s="118" t="s">
        <v>80</v>
      </c>
      <c r="E323" s="127" t="s">
        <v>134</v>
      </c>
      <c r="F323" s="127" t="s">
        <v>376</v>
      </c>
      <c r="I323" s="120"/>
      <c r="J323" s="128">
        <f>BK323</f>
        <v>0</v>
      </c>
      <c r="L323" s="117"/>
      <c r="M323" s="122"/>
      <c r="P323" s="123">
        <f>SUM(P324:P339)</f>
        <v>0</v>
      </c>
      <c r="R323" s="123">
        <f>SUM(R324:R339)</f>
        <v>6.2502839999999988</v>
      </c>
      <c r="T323" s="124">
        <f>SUM(T324:T339)</f>
        <v>0</v>
      </c>
      <c r="AR323" s="118" t="s">
        <v>24</v>
      </c>
      <c r="AT323" s="125" t="s">
        <v>80</v>
      </c>
      <c r="AU323" s="125" t="s">
        <v>24</v>
      </c>
      <c r="AY323" s="118" t="s">
        <v>127</v>
      </c>
      <c r="BK323" s="126">
        <f>SUM(BK324:BK339)</f>
        <v>0</v>
      </c>
    </row>
    <row r="324" spans="2:65" s="1" customFormat="1" ht="16.5" customHeight="1">
      <c r="B324" s="129"/>
      <c r="C324" s="130" t="s">
        <v>510</v>
      </c>
      <c r="D324" s="130" t="s">
        <v>129</v>
      </c>
      <c r="E324" s="131" t="s">
        <v>378</v>
      </c>
      <c r="F324" s="132" t="s">
        <v>379</v>
      </c>
      <c r="G324" s="133" t="s">
        <v>243</v>
      </c>
      <c r="H324" s="134">
        <v>0.72</v>
      </c>
      <c r="I324" s="135"/>
      <c r="J324" s="136">
        <f>ROUND(I324*H324,2)</f>
        <v>0</v>
      </c>
      <c r="K324" s="132" t="s">
        <v>133</v>
      </c>
      <c r="L324" s="34"/>
      <c r="M324" s="137" t="s">
        <v>3</v>
      </c>
      <c r="N324" s="138" t="s">
        <v>52</v>
      </c>
      <c r="P324" s="139">
        <f>O324*H324</f>
        <v>0</v>
      </c>
      <c r="Q324" s="139">
        <v>1.7034</v>
      </c>
      <c r="R324" s="139">
        <f>Q324*H324</f>
        <v>1.226448</v>
      </c>
      <c r="S324" s="139">
        <v>0</v>
      </c>
      <c r="T324" s="140">
        <f>S324*H324</f>
        <v>0</v>
      </c>
      <c r="AR324" s="141" t="s">
        <v>134</v>
      </c>
      <c r="AT324" s="141" t="s">
        <v>129</v>
      </c>
      <c r="AU324" s="141" t="s">
        <v>90</v>
      </c>
      <c r="AY324" s="18" t="s">
        <v>127</v>
      </c>
      <c r="BE324" s="142">
        <f>IF(N324="základní",J324,0)</f>
        <v>0</v>
      </c>
      <c r="BF324" s="142">
        <f>IF(N324="snížená",J324,0)</f>
        <v>0</v>
      </c>
      <c r="BG324" s="142">
        <f>IF(N324="zákl. přenesená",J324,0)</f>
        <v>0</v>
      </c>
      <c r="BH324" s="142">
        <f>IF(N324="sníž. přenesená",J324,0)</f>
        <v>0</v>
      </c>
      <c r="BI324" s="142">
        <f>IF(N324="nulová",J324,0)</f>
        <v>0</v>
      </c>
      <c r="BJ324" s="18" t="s">
        <v>24</v>
      </c>
      <c r="BK324" s="142">
        <f>ROUND(I324*H324,2)</f>
        <v>0</v>
      </c>
      <c r="BL324" s="18" t="s">
        <v>134</v>
      </c>
      <c r="BM324" s="141" t="s">
        <v>380</v>
      </c>
    </row>
    <row r="325" spans="2:65" s="1" customFormat="1" ht="11.25">
      <c r="B325" s="34"/>
      <c r="D325" s="143" t="s">
        <v>136</v>
      </c>
      <c r="F325" s="144" t="s">
        <v>381</v>
      </c>
      <c r="I325" s="145"/>
      <c r="L325" s="34"/>
      <c r="M325" s="146"/>
      <c r="T325" s="55"/>
      <c r="AT325" s="18" t="s">
        <v>136</v>
      </c>
      <c r="AU325" s="18" t="s">
        <v>90</v>
      </c>
    </row>
    <row r="326" spans="2:65" s="14" customFormat="1" ht="11.25">
      <c r="B326" s="162"/>
      <c r="D326" s="148" t="s">
        <v>138</v>
      </c>
      <c r="E326" s="163" t="s">
        <v>3</v>
      </c>
      <c r="F326" s="164" t="s">
        <v>382</v>
      </c>
      <c r="H326" s="163" t="s">
        <v>3</v>
      </c>
      <c r="I326" s="165"/>
      <c r="L326" s="162"/>
      <c r="M326" s="166"/>
      <c r="T326" s="167"/>
      <c r="AT326" s="163" t="s">
        <v>138</v>
      </c>
      <c r="AU326" s="163" t="s">
        <v>90</v>
      </c>
      <c r="AV326" s="14" t="s">
        <v>24</v>
      </c>
      <c r="AW326" s="14" t="s">
        <v>140</v>
      </c>
      <c r="AX326" s="14" t="s">
        <v>81</v>
      </c>
      <c r="AY326" s="163" t="s">
        <v>127</v>
      </c>
    </row>
    <row r="327" spans="2:65" s="12" customFormat="1" ht="11.25">
      <c r="B327" s="147"/>
      <c r="D327" s="148" t="s">
        <v>138</v>
      </c>
      <c r="E327" s="149" t="s">
        <v>3</v>
      </c>
      <c r="F327" s="150" t="s">
        <v>749</v>
      </c>
      <c r="H327" s="151">
        <v>0.72</v>
      </c>
      <c r="I327" s="152"/>
      <c r="L327" s="147"/>
      <c r="M327" s="153"/>
      <c r="T327" s="154"/>
      <c r="AT327" s="149" t="s">
        <v>138</v>
      </c>
      <c r="AU327" s="149" t="s">
        <v>90</v>
      </c>
      <c r="AV327" s="12" t="s">
        <v>90</v>
      </c>
      <c r="AW327" s="12" t="s">
        <v>140</v>
      </c>
      <c r="AX327" s="12" t="s">
        <v>81</v>
      </c>
      <c r="AY327" s="149" t="s">
        <v>127</v>
      </c>
    </row>
    <row r="328" spans="2:65" s="13" customFormat="1" ht="11.25">
      <c r="B328" s="155"/>
      <c r="D328" s="148" t="s">
        <v>138</v>
      </c>
      <c r="E328" s="156" t="s">
        <v>3</v>
      </c>
      <c r="F328" s="157" t="s">
        <v>141</v>
      </c>
      <c r="H328" s="158">
        <v>0.72</v>
      </c>
      <c r="I328" s="159"/>
      <c r="L328" s="155"/>
      <c r="M328" s="160"/>
      <c r="T328" s="161"/>
      <c r="AT328" s="156" t="s">
        <v>138</v>
      </c>
      <c r="AU328" s="156" t="s">
        <v>90</v>
      </c>
      <c r="AV328" s="13" t="s">
        <v>134</v>
      </c>
      <c r="AW328" s="13" t="s">
        <v>140</v>
      </c>
      <c r="AX328" s="13" t="s">
        <v>24</v>
      </c>
      <c r="AY328" s="156" t="s">
        <v>127</v>
      </c>
    </row>
    <row r="329" spans="2:65" s="1" customFormat="1" ht="21.75" customHeight="1">
      <c r="B329" s="129"/>
      <c r="C329" s="130" t="s">
        <v>514</v>
      </c>
      <c r="D329" s="130" t="s">
        <v>129</v>
      </c>
      <c r="E329" s="131" t="s">
        <v>843</v>
      </c>
      <c r="F329" s="132" t="s">
        <v>844</v>
      </c>
      <c r="G329" s="133" t="s">
        <v>243</v>
      </c>
      <c r="H329" s="134">
        <v>2.25</v>
      </c>
      <c r="I329" s="135"/>
      <c r="J329" s="136">
        <f>ROUND(I329*H329,2)</f>
        <v>0</v>
      </c>
      <c r="K329" s="132" t="s">
        <v>133</v>
      </c>
      <c r="L329" s="34"/>
      <c r="M329" s="137" t="s">
        <v>3</v>
      </c>
      <c r="N329" s="138" t="s">
        <v>52</v>
      </c>
      <c r="P329" s="139">
        <f>O329*H329</f>
        <v>0</v>
      </c>
      <c r="Q329" s="139">
        <v>2.2050000000000001</v>
      </c>
      <c r="R329" s="139">
        <f>Q329*H329</f>
        <v>4.9612499999999997</v>
      </c>
      <c r="S329" s="139">
        <v>0</v>
      </c>
      <c r="T329" s="140">
        <f>S329*H329</f>
        <v>0</v>
      </c>
      <c r="AR329" s="141" t="s">
        <v>134</v>
      </c>
      <c r="AT329" s="141" t="s">
        <v>129</v>
      </c>
      <c r="AU329" s="141" t="s">
        <v>90</v>
      </c>
      <c r="AY329" s="18" t="s">
        <v>127</v>
      </c>
      <c r="BE329" s="142">
        <f>IF(N329="základní",J329,0)</f>
        <v>0</v>
      </c>
      <c r="BF329" s="142">
        <f>IF(N329="snížená",J329,0)</f>
        <v>0</v>
      </c>
      <c r="BG329" s="142">
        <f>IF(N329="zákl. přenesená",J329,0)</f>
        <v>0</v>
      </c>
      <c r="BH329" s="142">
        <f>IF(N329="sníž. přenesená",J329,0)</f>
        <v>0</v>
      </c>
      <c r="BI329" s="142">
        <f>IF(N329="nulová",J329,0)</f>
        <v>0</v>
      </c>
      <c r="BJ329" s="18" t="s">
        <v>24</v>
      </c>
      <c r="BK329" s="142">
        <f>ROUND(I329*H329,2)</f>
        <v>0</v>
      </c>
      <c r="BL329" s="18" t="s">
        <v>134</v>
      </c>
      <c r="BM329" s="141" t="s">
        <v>845</v>
      </c>
    </row>
    <row r="330" spans="2:65" s="1" customFormat="1" ht="11.25">
      <c r="B330" s="34"/>
      <c r="D330" s="143" t="s">
        <v>136</v>
      </c>
      <c r="F330" s="144" t="s">
        <v>846</v>
      </c>
      <c r="I330" s="145"/>
      <c r="L330" s="34"/>
      <c r="M330" s="146"/>
      <c r="T330" s="55"/>
      <c r="AT330" s="18" t="s">
        <v>136</v>
      </c>
      <c r="AU330" s="18" t="s">
        <v>90</v>
      </c>
    </row>
    <row r="331" spans="2:65" s="12" customFormat="1" ht="11.25">
      <c r="B331" s="147"/>
      <c r="D331" s="148" t="s">
        <v>138</v>
      </c>
      <c r="E331" s="149" t="s">
        <v>3</v>
      </c>
      <c r="F331" s="150" t="s">
        <v>847</v>
      </c>
      <c r="H331" s="151">
        <v>2.25</v>
      </c>
      <c r="I331" s="152"/>
      <c r="L331" s="147"/>
      <c r="M331" s="153"/>
      <c r="T331" s="154"/>
      <c r="AT331" s="149" t="s">
        <v>138</v>
      </c>
      <c r="AU331" s="149" t="s">
        <v>90</v>
      </c>
      <c r="AV331" s="12" t="s">
        <v>90</v>
      </c>
      <c r="AW331" s="12" t="s">
        <v>140</v>
      </c>
      <c r="AX331" s="12" t="s">
        <v>81</v>
      </c>
      <c r="AY331" s="149" t="s">
        <v>127</v>
      </c>
    </row>
    <row r="332" spans="2:65" s="13" customFormat="1" ht="11.25">
      <c r="B332" s="155"/>
      <c r="D332" s="148" t="s">
        <v>138</v>
      </c>
      <c r="E332" s="156" t="s">
        <v>3</v>
      </c>
      <c r="F332" s="157" t="s">
        <v>141</v>
      </c>
      <c r="H332" s="158">
        <v>2.25</v>
      </c>
      <c r="I332" s="159"/>
      <c r="L332" s="155"/>
      <c r="M332" s="160"/>
      <c r="T332" s="161"/>
      <c r="AT332" s="156" t="s">
        <v>138</v>
      </c>
      <c r="AU332" s="156" t="s">
        <v>90</v>
      </c>
      <c r="AV332" s="13" t="s">
        <v>134</v>
      </c>
      <c r="AW332" s="13" t="s">
        <v>140</v>
      </c>
      <c r="AX332" s="13" t="s">
        <v>24</v>
      </c>
      <c r="AY332" s="156" t="s">
        <v>127</v>
      </c>
    </row>
    <row r="333" spans="2:65" s="1" customFormat="1" ht="24.2" customHeight="1">
      <c r="B333" s="129"/>
      <c r="C333" s="130" t="s">
        <v>519</v>
      </c>
      <c r="D333" s="130" t="s">
        <v>129</v>
      </c>
      <c r="E333" s="131" t="s">
        <v>848</v>
      </c>
      <c r="F333" s="132" t="s">
        <v>849</v>
      </c>
      <c r="G333" s="133" t="s">
        <v>132</v>
      </c>
      <c r="H333" s="134">
        <v>135</v>
      </c>
      <c r="I333" s="135"/>
      <c r="J333" s="136">
        <f>ROUND(I333*H333,2)</f>
        <v>0</v>
      </c>
      <c r="K333" s="132" t="s">
        <v>133</v>
      </c>
      <c r="L333" s="34"/>
      <c r="M333" s="137" t="s">
        <v>3</v>
      </c>
      <c r="N333" s="138" t="s">
        <v>52</v>
      </c>
      <c r="P333" s="139">
        <f>O333*H333</f>
        <v>0</v>
      </c>
      <c r="Q333" s="139">
        <v>2.7999999999999998E-4</v>
      </c>
      <c r="R333" s="139">
        <f>Q333*H333</f>
        <v>3.7799999999999993E-2</v>
      </c>
      <c r="S333" s="139">
        <v>0</v>
      </c>
      <c r="T333" s="140">
        <f>S333*H333</f>
        <v>0</v>
      </c>
      <c r="AR333" s="141" t="s">
        <v>134</v>
      </c>
      <c r="AT333" s="141" t="s">
        <v>129</v>
      </c>
      <c r="AU333" s="141" t="s">
        <v>90</v>
      </c>
      <c r="AY333" s="18" t="s">
        <v>127</v>
      </c>
      <c r="BE333" s="142">
        <f>IF(N333="základní",J333,0)</f>
        <v>0</v>
      </c>
      <c r="BF333" s="142">
        <f>IF(N333="snížená",J333,0)</f>
        <v>0</v>
      </c>
      <c r="BG333" s="142">
        <f>IF(N333="zákl. přenesená",J333,0)</f>
        <v>0</v>
      </c>
      <c r="BH333" s="142">
        <f>IF(N333="sníž. přenesená",J333,0)</f>
        <v>0</v>
      </c>
      <c r="BI333" s="142">
        <f>IF(N333="nulová",J333,0)</f>
        <v>0</v>
      </c>
      <c r="BJ333" s="18" t="s">
        <v>24</v>
      </c>
      <c r="BK333" s="142">
        <f>ROUND(I333*H333,2)</f>
        <v>0</v>
      </c>
      <c r="BL333" s="18" t="s">
        <v>134</v>
      </c>
      <c r="BM333" s="141" t="s">
        <v>850</v>
      </c>
    </row>
    <row r="334" spans="2:65" s="1" customFormat="1" ht="11.25">
      <c r="B334" s="34"/>
      <c r="D334" s="143" t="s">
        <v>136</v>
      </c>
      <c r="F334" s="144" t="s">
        <v>851</v>
      </c>
      <c r="I334" s="145"/>
      <c r="L334" s="34"/>
      <c r="M334" s="146"/>
      <c r="T334" s="55"/>
      <c r="AT334" s="18" t="s">
        <v>136</v>
      </c>
      <c r="AU334" s="18" t="s">
        <v>90</v>
      </c>
    </row>
    <row r="335" spans="2:65" s="12" customFormat="1" ht="11.25">
      <c r="B335" s="147"/>
      <c r="D335" s="148" t="s">
        <v>138</v>
      </c>
      <c r="E335" s="149" t="s">
        <v>3</v>
      </c>
      <c r="F335" s="150" t="s">
        <v>852</v>
      </c>
      <c r="H335" s="151">
        <v>135</v>
      </c>
      <c r="I335" s="152"/>
      <c r="L335" s="147"/>
      <c r="M335" s="153"/>
      <c r="T335" s="154"/>
      <c r="AT335" s="149" t="s">
        <v>138</v>
      </c>
      <c r="AU335" s="149" t="s">
        <v>90</v>
      </c>
      <c r="AV335" s="12" t="s">
        <v>90</v>
      </c>
      <c r="AW335" s="12" t="s">
        <v>140</v>
      </c>
      <c r="AX335" s="12" t="s">
        <v>81</v>
      </c>
      <c r="AY335" s="149" t="s">
        <v>127</v>
      </c>
    </row>
    <row r="336" spans="2:65" s="13" customFormat="1" ht="11.25">
      <c r="B336" s="155"/>
      <c r="D336" s="148" t="s">
        <v>138</v>
      </c>
      <c r="E336" s="156" t="s">
        <v>3</v>
      </c>
      <c r="F336" s="157" t="s">
        <v>141</v>
      </c>
      <c r="H336" s="158">
        <v>135</v>
      </c>
      <c r="I336" s="159"/>
      <c r="L336" s="155"/>
      <c r="M336" s="160"/>
      <c r="T336" s="161"/>
      <c r="AT336" s="156" t="s">
        <v>138</v>
      </c>
      <c r="AU336" s="156" t="s">
        <v>90</v>
      </c>
      <c r="AV336" s="13" t="s">
        <v>134</v>
      </c>
      <c r="AW336" s="13" t="s">
        <v>140</v>
      </c>
      <c r="AX336" s="13" t="s">
        <v>24</v>
      </c>
      <c r="AY336" s="156" t="s">
        <v>127</v>
      </c>
    </row>
    <row r="337" spans="2:65" s="1" customFormat="1" ht="16.5" customHeight="1">
      <c r="B337" s="129"/>
      <c r="C337" s="172" t="s">
        <v>525</v>
      </c>
      <c r="D337" s="172" t="s">
        <v>297</v>
      </c>
      <c r="E337" s="173" t="s">
        <v>853</v>
      </c>
      <c r="F337" s="174" t="s">
        <v>854</v>
      </c>
      <c r="G337" s="175" t="s">
        <v>132</v>
      </c>
      <c r="H337" s="176">
        <v>137.69999999999999</v>
      </c>
      <c r="I337" s="177"/>
      <c r="J337" s="178">
        <f>ROUND(I337*H337,2)</f>
        <v>0</v>
      </c>
      <c r="K337" s="174" t="s">
        <v>133</v>
      </c>
      <c r="L337" s="179"/>
      <c r="M337" s="180" t="s">
        <v>3</v>
      </c>
      <c r="N337" s="181" t="s">
        <v>52</v>
      </c>
      <c r="P337" s="139">
        <f>O337*H337</f>
        <v>0</v>
      </c>
      <c r="Q337" s="139">
        <v>1.8000000000000001E-4</v>
      </c>
      <c r="R337" s="139">
        <f>Q337*H337</f>
        <v>2.4785999999999999E-2</v>
      </c>
      <c r="S337" s="139">
        <v>0</v>
      </c>
      <c r="T337" s="140">
        <f>S337*H337</f>
        <v>0</v>
      </c>
      <c r="AR337" s="141" t="s">
        <v>174</v>
      </c>
      <c r="AT337" s="141" t="s">
        <v>297</v>
      </c>
      <c r="AU337" s="141" t="s">
        <v>90</v>
      </c>
      <c r="AY337" s="18" t="s">
        <v>127</v>
      </c>
      <c r="BE337" s="142">
        <f>IF(N337="základní",J337,0)</f>
        <v>0</v>
      </c>
      <c r="BF337" s="142">
        <f>IF(N337="snížená",J337,0)</f>
        <v>0</v>
      </c>
      <c r="BG337" s="142">
        <f>IF(N337="zákl. přenesená",J337,0)</f>
        <v>0</v>
      </c>
      <c r="BH337" s="142">
        <f>IF(N337="sníž. přenesená",J337,0)</f>
        <v>0</v>
      </c>
      <c r="BI337" s="142">
        <f>IF(N337="nulová",J337,0)</f>
        <v>0</v>
      </c>
      <c r="BJ337" s="18" t="s">
        <v>24</v>
      </c>
      <c r="BK337" s="142">
        <f>ROUND(I337*H337,2)</f>
        <v>0</v>
      </c>
      <c r="BL337" s="18" t="s">
        <v>134</v>
      </c>
      <c r="BM337" s="141" t="s">
        <v>855</v>
      </c>
    </row>
    <row r="338" spans="2:65" s="12" customFormat="1" ht="11.25">
      <c r="B338" s="147"/>
      <c r="D338" s="148" t="s">
        <v>138</v>
      </c>
      <c r="E338" s="149" t="s">
        <v>3</v>
      </c>
      <c r="F338" s="150" t="s">
        <v>856</v>
      </c>
      <c r="H338" s="151">
        <v>137.69999999999999</v>
      </c>
      <c r="I338" s="152"/>
      <c r="L338" s="147"/>
      <c r="M338" s="153"/>
      <c r="T338" s="154"/>
      <c r="AT338" s="149" t="s">
        <v>138</v>
      </c>
      <c r="AU338" s="149" t="s">
        <v>90</v>
      </c>
      <c r="AV338" s="12" t="s">
        <v>90</v>
      </c>
      <c r="AW338" s="12" t="s">
        <v>140</v>
      </c>
      <c r="AX338" s="12" t="s">
        <v>81</v>
      </c>
      <c r="AY338" s="149" t="s">
        <v>127</v>
      </c>
    </row>
    <row r="339" spans="2:65" s="13" customFormat="1" ht="11.25">
      <c r="B339" s="155"/>
      <c r="D339" s="148" t="s">
        <v>138</v>
      </c>
      <c r="E339" s="156" t="s">
        <v>3</v>
      </c>
      <c r="F339" s="157" t="s">
        <v>141</v>
      </c>
      <c r="H339" s="158">
        <v>137.69999999999999</v>
      </c>
      <c r="I339" s="159"/>
      <c r="L339" s="155"/>
      <c r="M339" s="160"/>
      <c r="T339" s="161"/>
      <c r="AT339" s="156" t="s">
        <v>138</v>
      </c>
      <c r="AU339" s="156" t="s">
        <v>90</v>
      </c>
      <c r="AV339" s="13" t="s">
        <v>134</v>
      </c>
      <c r="AW339" s="13" t="s">
        <v>140</v>
      </c>
      <c r="AX339" s="13" t="s">
        <v>24</v>
      </c>
      <c r="AY339" s="156" t="s">
        <v>127</v>
      </c>
    </row>
    <row r="340" spans="2:65" s="11" customFormat="1" ht="22.9" customHeight="1">
      <c r="B340" s="117"/>
      <c r="D340" s="118" t="s">
        <v>80</v>
      </c>
      <c r="E340" s="127" t="s">
        <v>159</v>
      </c>
      <c r="F340" s="127" t="s">
        <v>390</v>
      </c>
      <c r="I340" s="120"/>
      <c r="J340" s="128">
        <f>BK340</f>
        <v>0</v>
      </c>
      <c r="L340" s="117"/>
      <c r="M340" s="122"/>
      <c r="P340" s="123">
        <f>SUM(P341:P377)</f>
        <v>0</v>
      </c>
      <c r="R340" s="123">
        <f>SUM(R341:R377)</f>
        <v>67.993176999999989</v>
      </c>
      <c r="T340" s="124">
        <f>SUM(T341:T377)</f>
        <v>0</v>
      </c>
      <c r="AR340" s="118" t="s">
        <v>24</v>
      </c>
      <c r="AT340" s="125" t="s">
        <v>80</v>
      </c>
      <c r="AU340" s="125" t="s">
        <v>24</v>
      </c>
      <c r="AY340" s="118" t="s">
        <v>127</v>
      </c>
      <c r="BK340" s="126">
        <f>SUM(BK341:BK377)</f>
        <v>0</v>
      </c>
    </row>
    <row r="341" spans="2:65" s="1" customFormat="1" ht="21.75" customHeight="1">
      <c r="B341" s="129"/>
      <c r="C341" s="130" t="s">
        <v>531</v>
      </c>
      <c r="D341" s="130" t="s">
        <v>129</v>
      </c>
      <c r="E341" s="131" t="s">
        <v>392</v>
      </c>
      <c r="F341" s="132" t="s">
        <v>393</v>
      </c>
      <c r="G341" s="133" t="s">
        <v>132</v>
      </c>
      <c r="H341" s="134">
        <v>99.1</v>
      </c>
      <c r="I341" s="135"/>
      <c r="J341" s="136">
        <f>ROUND(I341*H341,2)</f>
        <v>0</v>
      </c>
      <c r="K341" s="132" t="s">
        <v>133</v>
      </c>
      <c r="L341" s="34"/>
      <c r="M341" s="137" t="s">
        <v>3</v>
      </c>
      <c r="N341" s="138" t="s">
        <v>52</v>
      </c>
      <c r="P341" s="139">
        <f>O341*H341</f>
        <v>0</v>
      </c>
      <c r="Q341" s="139">
        <v>0.34499999999999997</v>
      </c>
      <c r="R341" s="139">
        <f>Q341*H341</f>
        <v>34.189499999999995</v>
      </c>
      <c r="S341" s="139">
        <v>0</v>
      </c>
      <c r="T341" s="140">
        <f>S341*H341</f>
        <v>0</v>
      </c>
      <c r="AR341" s="141" t="s">
        <v>134</v>
      </c>
      <c r="AT341" s="141" t="s">
        <v>129</v>
      </c>
      <c r="AU341" s="141" t="s">
        <v>90</v>
      </c>
      <c r="AY341" s="18" t="s">
        <v>127</v>
      </c>
      <c r="BE341" s="142">
        <f>IF(N341="základní",J341,0)</f>
        <v>0</v>
      </c>
      <c r="BF341" s="142">
        <f>IF(N341="snížená",J341,0)</f>
        <v>0</v>
      </c>
      <c r="BG341" s="142">
        <f>IF(N341="zákl. přenesená",J341,0)</f>
        <v>0</v>
      </c>
      <c r="BH341" s="142">
        <f>IF(N341="sníž. přenesená",J341,0)</f>
        <v>0</v>
      </c>
      <c r="BI341" s="142">
        <f>IF(N341="nulová",J341,0)</f>
        <v>0</v>
      </c>
      <c r="BJ341" s="18" t="s">
        <v>24</v>
      </c>
      <c r="BK341" s="142">
        <f>ROUND(I341*H341,2)</f>
        <v>0</v>
      </c>
      <c r="BL341" s="18" t="s">
        <v>134</v>
      </c>
      <c r="BM341" s="141" t="s">
        <v>857</v>
      </c>
    </row>
    <row r="342" spans="2:65" s="1" customFormat="1" ht="11.25">
      <c r="B342" s="34"/>
      <c r="D342" s="143" t="s">
        <v>136</v>
      </c>
      <c r="F342" s="144" t="s">
        <v>395</v>
      </c>
      <c r="I342" s="145"/>
      <c r="L342" s="34"/>
      <c r="M342" s="146"/>
      <c r="T342" s="55"/>
      <c r="AT342" s="18" t="s">
        <v>136</v>
      </c>
      <c r="AU342" s="18" t="s">
        <v>90</v>
      </c>
    </row>
    <row r="343" spans="2:65" s="12" customFormat="1" ht="11.25">
      <c r="B343" s="147"/>
      <c r="D343" s="148" t="s">
        <v>138</v>
      </c>
      <c r="E343" s="149" t="s">
        <v>3</v>
      </c>
      <c r="F343" s="150" t="s">
        <v>752</v>
      </c>
      <c r="H343" s="151">
        <v>80</v>
      </c>
      <c r="I343" s="152"/>
      <c r="L343" s="147"/>
      <c r="M343" s="153"/>
      <c r="T343" s="154"/>
      <c r="AT343" s="149" t="s">
        <v>138</v>
      </c>
      <c r="AU343" s="149" t="s">
        <v>90</v>
      </c>
      <c r="AV343" s="12" t="s">
        <v>90</v>
      </c>
      <c r="AW343" s="12" t="s">
        <v>140</v>
      </c>
      <c r="AX343" s="12" t="s">
        <v>81</v>
      </c>
      <c r="AY343" s="149" t="s">
        <v>127</v>
      </c>
    </row>
    <row r="344" spans="2:65" s="12" customFormat="1" ht="11.25">
      <c r="B344" s="147"/>
      <c r="D344" s="148" t="s">
        <v>138</v>
      </c>
      <c r="E344" s="149" t="s">
        <v>3</v>
      </c>
      <c r="F344" s="150" t="s">
        <v>753</v>
      </c>
      <c r="H344" s="151">
        <v>14</v>
      </c>
      <c r="I344" s="152"/>
      <c r="L344" s="147"/>
      <c r="M344" s="153"/>
      <c r="T344" s="154"/>
      <c r="AT344" s="149" t="s">
        <v>138</v>
      </c>
      <c r="AU344" s="149" t="s">
        <v>90</v>
      </c>
      <c r="AV344" s="12" t="s">
        <v>90</v>
      </c>
      <c r="AW344" s="12" t="s">
        <v>140</v>
      </c>
      <c r="AX344" s="12" t="s">
        <v>81</v>
      </c>
      <c r="AY344" s="149" t="s">
        <v>127</v>
      </c>
    </row>
    <row r="345" spans="2:65" s="12" customFormat="1" ht="11.25">
      <c r="B345" s="147"/>
      <c r="D345" s="148" t="s">
        <v>138</v>
      </c>
      <c r="E345" s="149" t="s">
        <v>3</v>
      </c>
      <c r="F345" s="150" t="s">
        <v>754</v>
      </c>
      <c r="H345" s="151">
        <v>5.0999999999999996</v>
      </c>
      <c r="I345" s="152"/>
      <c r="L345" s="147"/>
      <c r="M345" s="153"/>
      <c r="T345" s="154"/>
      <c r="AT345" s="149" t="s">
        <v>138</v>
      </c>
      <c r="AU345" s="149" t="s">
        <v>90</v>
      </c>
      <c r="AV345" s="12" t="s">
        <v>90</v>
      </c>
      <c r="AW345" s="12" t="s">
        <v>140</v>
      </c>
      <c r="AX345" s="12" t="s">
        <v>81</v>
      </c>
      <c r="AY345" s="149" t="s">
        <v>127</v>
      </c>
    </row>
    <row r="346" spans="2:65" s="13" customFormat="1" ht="11.25">
      <c r="B346" s="155"/>
      <c r="D346" s="148" t="s">
        <v>138</v>
      </c>
      <c r="E346" s="156" t="s">
        <v>3</v>
      </c>
      <c r="F346" s="157" t="s">
        <v>141</v>
      </c>
      <c r="H346" s="158">
        <v>99.1</v>
      </c>
      <c r="I346" s="159"/>
      <c r="L346" s="155"/>
      <c r="M346" s="160"/>
      <c r="T346" s="161"/>
      <c r="AT346" s="156" t="s">
        <v>138</v>
      </c>
      <c r="AU346" s="156" t="s">
        <v>90</v>
      </c>
      <c r="AV346" s="13" t="s">
        <v>134</v>
      </c>
      <c r="AW346" s="13" t="s">
        <v>140</v>
      </c>
      <c r="AX346" s="13" t="s">
        <v>24</v>
      </c>
      <c r="AY346" s="156" t="s">
        <v>127</v>
      </c>
    </row>
    <row r="347" spans="2:65" s="1" customFormat="1" ht="21.75" customHeight="1">
      <c r="B347" s="129"/>
      <c r="C347" s="130" t="s">
        <v>537</v>
      </c>
      <c r="D347" s="130" t="s">
        <v>129</v>
      </c>
      <c r="E347" s="131" t="s">
        <v>400</v>
      </c>
      <c r="F347" s="132" t="s">
        <v>401</v>
      </c>
      <c r="G347" s="133" t="s">
        <v>132</v>
      </c>
      <c r="H347" s="134">
        <v>22.1</v>
      </c>
      <c r="I347" s="135"/>
      <c r="J347" s="136">
        <f>ROUND(I347*H347,2)</f>
        <v>0</v>
      </c>
      <c r="K347" s="132" t="s">
        <v>133</v>
      </c>
      <c r="L347" s="34"/>
      <c r="M347" s="137" t="s">
        <v>3</v>
      </c>
      <c r="N347" s="138" t="s">
        <v>52</v>
      </c>
      <c r="P347" s="139">
        <f>O347*H347</f>
        <v>0</v>
      </c>
      <c r="Q347" s="139">
        <v>0.46</v>
      </c>
      <c r="R347" s="139">
        <f>Q347*H347</f>
        <v>10.166</v>
      </c>
      <c r="S347" s="139">
        <v>0</v>
      </c>
      <c r="T347" s="140">
        <f>S347*H347</f>
        <v>0</v>
      </c>
      <c r="AR347" s="141" t="s">
        <v>134</v>
      </c>
      <c r="AT347" s="141" t="s">
        <v>129</v>
      </c>
      <c r="AU347" s="141" t="s">
        <v>90</v>
      </c>
      <c r="AY347" s="18" t="s">
        <v>127</v>
      </c>
      <c r="BE347" s="142">
        <f>IF(N347="základní",J347,0)</f>
        <v>0</v>
      </c>
      <c r="BF347" s="142">
        <f>IF(N347="snížená",J347,0)</f>
        <v>0</v>
      </c>
      <c r="BG347" s="142">
        <f>IF(N347="zákl. přenesená",J347,0)</f>
        <v>0</v>
      </c>
      <c r="BH347" s="142">
        <f>IF(N347="sníž. přenesená",J347,0)</f>
        <v>0</v>
      </c>
      <c r="BI347" s="142">
        <f>IF(N347="nulová",J347,0)</f>
        <v>0</v>
      </c>
      <c r="BJ347" s="18" t="s">
        <v>24</v>
      </c>
      <c r="BK347" s="142">
        <f>ROUND(I347*H347,2)</f>
        <v>0</v>
      </c>
      <c r="BL347" s="18" t="s">
        <v>134</v>
      </c>
      <c r="BM347" s="141" t="s">
        <v>858</v>
      </c>
    </row>
    <row r="348" spans="2:65" s="1" customFormat="1" ht="11.25">
      <c r="B348" s="34"/>
      <c r="D348" s="143" t="s">
        <v>136</v>
      </c>
      <c r="F348" s="144" t="s">
        <v>403</v>
      </c>
      <c r="I348" s="145"/>
      <c r="L348" s="34"/>
      <c r="M348" s="146"/>
      <c r="T348" s="55"/>
      <c r="AT348" s="18" t="s">
        <v>136</v>
      </c>
      <c r="AU348" s="18" t="s">
        <v>90</v>
      </c>
    </row>
    <row r="349" spans="2:65" s="12" customFormat="1" ht="11.25">
      <c r="B349" s="147"/>
      <c r="D349" s="148" t="s">
        <v>138</v>
      </c>
      <c r="E349" s="149" t="s">
        <v>3</v>
      </c>
      <c r="F349" s="150" t="s">
        <v>753</v>
      </c>
      <c r="H349" s="151">
        <v>14</v>
      </c>
      <c r="I349" s="152"/>
      <c r="L349" s="147"/>
      <c r="M349" s="153"/>
      <c r="T349" s="154"/>
      <c r="AT349" s="149" t="s">
        <v>138</v>
      </c>
      <c r="AU349" s="149" t="s">
        <v>90</v>
      </c>
      <c r="AV349" s="12" t="s">
        <v>90</v>
      </c>
      <c r="AW349" s="12" t="s">
        <v>140</v>
      </c>
      <c r="AX349" s="12" t="s">
        <v>81</v>
      </c>
      <c r="AY349" s="149" t="s">
        <v>127</v>
      </c>
    </row>
    <row r="350" spans="2:65" s="12" customFormat="1" ht="11.25">
      <c r="B350" s="147"/>
      <c r="D350" s="148" t="s">
        <v>138</v>
      </c>
      <c r="E350" s="149" t="s">
        <v>3</v>
      </c>
      <c r="F350" s="150" t="s">
        <v>754</v>
      </c>
      <c r="H350" s="151">
        <v>5.0999999999999996</v>
      </c>
      <c r="I350" s="152"/>
      <c r="L350" s="147"/>
      <c r="M350" s="153"/>
      <c r="T350" s="154"/>
      <c r="AT350" s="149" t="s">
        <v>138</v>
      </c>
      <c r="AU350" s="149" t="s">
        <v>90</v>
      </c>
      <c r="AV350" s="12" t="s">
        <v>90</v>
      </c>
      <c r="AW350" s="12" t="s">
        <v>140</v>
      </c>
      <c r="AX350" s="12" t="s">
        <v>81</v>
      </c>
      <c r="AY350" s="149" t="s">
        <v>127</v>
      </c>
    </row>
    <row r="351" spans="2:65" s="12" customFormat="1" ht="11.25">
      <c r="B351" s="147"/>
      <c r="D351" s="148" t="s">
        <v>138</v>
      </c>
      <c r="E351" s="149" t="s">
        <v>3</v>
      </c>
      <c r="F351" s="150" t="s">
        <v>755</v>
      </c>
      <c r="H351" s="151">
        <v>3</v>
      </c>
      <c r="I351" s="152"/>
      <c r="L351" s="147"/>
      <c r="M351" s="153"/>
      <c r="T351" s="154"/>
      <c r="AT351" s="149" t="s">
        <v>138</v>
      </c>
      <c r="AU351" s="149" t="s">
        <v>90</v>
      </c>
      <c r="AV351" s="12" t="s">
        <v>90</v>
      </c>
      <c r="AW351" s="12" t="s">
        <v>140</v>
      </c>
      <c r="AX351" s="12" t="s">
        <v>81</v>
      </c>
      <c r="AY351" s="149" t="s">
        <v>127</v>
      </c>
    </row>
    <row r="352" spans="2:65" s="13" customFormat="1" ht="11.25">
      <c r="B352" s="155"/>
      <c r="D352" s="148" t="s">
        <v>138</v>
      </c>
      <c r="E352" s="156" t="s">
        <v>3</v>
      </c>
      <c r="F352" s="157" t="s">
        <v>141</v>
      </c>
      <c r="H352" s="158">
        <v>22.1</v>
      </c>
      <c r="I352" s="159"/>
      <c r="L352" s="155"/>
      <c r="M352" s="160"/>
      <c r="T352" s="161"/>
      <c r="AT352" s="156" t="s">
        <v>138</v>
      </c>
      <c r="AU352" s="156" t="s">
        <v>90</v>
      </c>
      <c r="AV352" s="13" t="s">
        <v>134</v>
      </c>
      <c r="AW352" s="13" t="s">
        <v>140</v>
      </c>
      <c r="AX352" s="13" t="s">
        <v>24</v>
      </c>
      <c r="AY352" s="156" t="s">
        <v>127</v>
      </c>
    </row>
    <row r="353" spans="2:65" s="1" customFormat="1" ht="33" customHeight="1">
      <c r="B353" s="129"/>
      <c r="C353" s="130" t="s">
        <v>543</v>
      </c>
      <c r="D353" s="130" t="s">
        <v>129</v>
      </c>
      <c r="E353" s="131" t="s">
        <v>859</v>
      </c>
      <c r="F353" s="132" t="s">
        <v>860</v>
      </c>
      <c r="G353" s="133" t="s">
        <v>132</v>
      </c>
      <c r="H353" s="134">
        <v>0.9</v>
      </c>
      <c r="I353" s="135"/>
      <c r="J353" s="136">
        <f>ROUND(I353*H353,2)</f>
        <v>0</v>
      </c>
      <c r="K353" s="132" t="s">
        <v>133</v>
      </c>
      <c r="L353" s="34"/>
      <c r="M353" s="137" t="s">
        <v>3</v>
      </c>
      <c r="N353" s="138" t="s">
        <v>52</v>
      </c>
      <c r="P353" s="139">
        <f>O353*H353</f>
        <v>0</v>
      </c>
      <c r="Q353" s="139">
        <v>0.2442</v>
      </c>
      <c r="R353" s="139">
        <f>Q353*H353</f>
        <v>0.21978</v>
      </c>
      <c r="S353" s="139">
        <v>0</v>
      </c>
      <c r="T353" s="140">
        <f>S353*H353</f>
        <v>0</v>
      </c>
      <c r="AR353" s="141" t="s">
        <v>134</v>
      </c>
      <c r="AT353" s="141" t="s">
        <v>129</v>
      </c>
      <c r="AU353" s="141" t="s">
        <v>90</v>
      </c>
      <c r="AY353" s="18" t="s">
        <v>127</v>
      </c>
      <c r="BE353" s="142">
        <f>IF(N353="základní",J353,0)</f>
        <v>0</v>
      </c>
      <c r="BF353" s="142">
        <f>IF(N353="snížená",J353,0)</f>
        <v>0</v>
      </c>
      <c r="BG353" s="142">
        <f>IF(N353="zákl. přenesená",J353,0)</f>
        <v>0</v>
      </c>
      <c r="BH353" s="142">
        <f>IF(N353="sníž. přenesená",J353,0)</f>
        <v>0</v>
      </c>
      <c r="BI353" s="142">
        <f>IF(N353="nulová",J353,0)</f>
        <v>0</v>
      </c>
      <c r="BJ353" s="18" t="s">
        <v>24</v>
      </c>
      <c r="BK353" s="142">
        <f>ROUND(I353*H353,2)</f>
        <v>0</v>
      </c>
      <c r="BL353" s="18" t="s">
        <v>134</v>
      </c>
      <c r="BM353" s="141" t="s">
        <v>861</v>
      </c>
    </row>
    <row r="354" spans="2:65" s="1" customFormat="1" ht="11.25">
      <c r="B354" s="34"/>
      <c r="D354" s="143" t="s">
        <v>136</v>
      </c>
      <c r="F354" s="144" t="s">
        <v>862</v>
      </c>
      <c r="I354" s="145"/>
      <c r="L354" s="34"/>
      <c r="M354" s="146"/>
      <c r="T354" s="55"/>
      <c r="AT354" s="18" t="s">
        <v>136</v>
      </c>
      <c r="AU354" s="18" t="s">
        <v>90</v>
      </c>
    </row>
    <row r="355" spans="2:65" s="12" customFormat="1" ht="11.25">
      <c r="B355" s="147"/>
      <c r="D355" s="148" t="s">
        <v>138</v>
      </c>
      <c r="E355" s="149" t="s">
        <v>3</v>
      </c>
      <c r="F355" s="150" t="s">
        <v>863</v>
      </c>
      <c r="H355" s="151">
        <v>0.9</v>
      </c>
      <c r="I355" s="152"/>
      <c r="L355" s="147"/>
      <c r="M355" s="153"/>
      <c r="T355" s="154"/>
      <c r="AT355" s="149" t="s">
        <v>138</v>
      </c>
      <c r="AU355" s="149" t="s">
        <v>90</v>
      </c>
      <c r="AV355" s="12" t="s">
        <v>90</v>
      </c>
      <c r="AW355" s="12" t="s">
        <v>140</v>
      </c>
      <c r="AX355" s="12" t="s">
        <v>81</v>
      </c>
      <c r="AY355" s="149" t="s">
        <v>127</v>
      </c>
    </row>
    <row r="356" spans="2:65" s="13" customFormat="1" ht="11.25">
      <c r="B356" s="155"/>
      <c r="D356" s="148" t="s">
        <v>138</v>
      </c>
      <c r="E356" s="156" t="s">
        <v>3</v>
      </c>
      <c r="F356" s="157" t="s">
        <v>141</v>
      </c>
      <c r="H356" s="158">
        <v>0.9</v>
      </c>
      <c r="I356" s="159"/>
      <c r="L356" s="155"/>
      <c r="M356" s="160"/>
      <c r="T356" s="161"/>
      <c r="AT356" s="156" t="s">
        <v>138</v>
      </c>
      <c r="AU356" s="156" t="s">
        <v>90</v>
      </c>
      <c r="AV356" s="13" t="s">
        <v>134</v>
      </c>
      <c r="AW356" s="13" t="s">
        <v>140</v>
      </c>
      <c r="AX356" s="13" t="s">
        <v>24</v>
      </c>
      <c r="AY356" s="156" t="s">
        <v>127</v>
      </c>
    </row>
    <row r="357" spans="2:65" s="1" customFormat="1" ht="16.5" customHeight="1">
      <c r="B357" s="129"/>
      <c r="C357" s="172" t="s">
        <v>548</v>
      </c>
      <c r="D357" s="172" t="s">
        <v>297</v>
      </c>
      <c r="E357" s="173" t="s">
        <v>864</v>
      </c>
      <c r="F357" s="174" t="s">
        <v>865</v>
      </c>
      <c r="G357" s="175" t="s">
        <v>132</v>
      </c>
      <c r="H357" s="176">
        <v>0.94499999999999995</v>
      </c>
      <c r="I357" s="177"/>
      <c r="J357" s="178">
        <f>ROUND(I357*H357,2)</f>
        <v>0</v>
      </c>
      <c r="K357" s="174" t="s">
        <v>133</v>
      </c>
      <c r="L357" s="179"/>
      <c r="M357" s="180" t="s">
        <v>3</v>
      </c>
      <c r="N357" s="181" t="s">
        <v>52</v>
      </c>
      <c r="P357" s="139">
        <f>O357*H357</f>
        <v>0</v>
      </c>
      <c r="Q357" s="139">
        <v>0.22800000000000001</v>
      </c>
      <c r="R357" s="139">
        <f>Q357*H357</f>
        <v>0.21545999999999998</v>
      </c>
      <c r="S357" s="139">
        <v>0</v>
      </c>
      <c r="T357" s="140">
        <f>S357*H357</f>
        <v>0</v>
      </c>
      <c r="AR357" s="141" t="s">
        <v>174</v>
      </c>
      <c r="AT357" s="141" t="s">
        <v>297</v>
      </c>
      <c r="AU357" s="141" t="s">
        <v>90</v>
      </c>
      <c r="AY357" s="18" t="s">
        <v>127</v>
      </c>
      <c r="BE357" s="142">
        <f>IF(N357="základní",J357,0)</f>
        <v>0</v>
      </c>
      <c r="BF357" s="142">
        <f>IF(N357="snížená",J357,0)</f>
        <v>0</v>
      </c>
      <c r="BG357" s="142">
        <f>IF(N357="zákl. přenesená",J357,0)</f>
        <v>0</v>
      </c>
      <c r="BH357" s="142">
        <f>IF(N357="sníž. přenesená",J357,0)</f>
        <v>0</v>
      </c>
      <c r="BI357" s="142">
        <f>IF(N357="nulová",J357,0)</f>
        <v>0</v>
      </c>
      <c r="BJ357" s="18" t="s">
        <v>24</v>
      </c>
      <c r="BK357" s="142">
        <f>ROUND(I357*H357,2)</f>
        <v>0</v>
      </c>
      <c r="BL357" s="18" t="s">
        <v>134</v>
      </c>
      <c r="BM357" s="141" t="s">
        <v>866</v>
      </c>
    </row>
    <row r="358" spans="2:65" s="12" customFormat="1" ht="11.25">
      <c r="B358" s="147"/>
      <c r="D358" s="148" t="s">
        <v>138</v>
      </c>
      <c r="E358" s="149" t="s">
        <v>3</v>
      </c>
      <c r="F358" s="150" t="s">
        <v>867</v>
      </c>
      <c r="H358" s="151">
        <v>0.94500000000000006</v>
      </c>
      <c r="I358" s="152"/>
      <c r="L358" s="147"/>
      <c r="M358" s="153"/>
      <c r="T358" s="154"/>
      <c r="AT358" s="149" t="s">
        <v>138</v>
      </c>
      <c r="AU358" s="149" t="s">
        <v>90</v>
      </c>
      <c r="AV358" s="12" t="s">
        <v>90</v>
      </c>
      <c r="AW358" s="12" t="s">
        <v>140</v>
      </c>
      <c r="AX358" s="12" t="s">
        <v>81</v>
      </c>
      <c r="AY358" s="149" t="s">
        <v>127</v>
      </c>
    </row>
    <row r="359" spans="2:65" s="13" customFormat="1" ht="11.25">
      <c r="B359" s="155"/>
      <c r="D359" s="148" t="s">
        <v>138</v>
      </c>
      <c r="E359" s="156" t="s">
        <v>3</v>
      </c>
      <c r="F359" s="157" t="s">
        <v>141</v>
      </c>
      <c r="H359" s="158">
        <v>0.94500000000000006</v>
      </c>
      <c r="I359" s="159"/>
      <c r="L359" s="155"/>
      <c r="M359" s="160"/>
      <c r="T359" s="161"/>
      <c r="AT359" s="156" t="s">
        <v>138</v>
      </c>
      <c r="AU359" s="156" t="s">
        <v>90</v>
      </c>
      <c r="AV359" s="13" t="s">
        <v>134</v>
      </c>
      <c r="AW359" s="13" t="s">
        <v>140</v>
      </c>
      <c r="AX359" s="13" t="s">
        <v>24</v>
      </c>
      <c r="AY359" s="156" t="s">
        <v>127</v>
      </c>
    </row>
    <row r="360" spans="2:65" s="1" customFormat="1" ht="44.25" customHeight="1">
      <c r="B360" s="129"/>
      <c r="C360" s="130" t="s">
        <v>554</v>
      </c>
      <c r="D360" s="130" t="s">
        <v>129</v>
      </c>
      <c r="E360" s="131" t="s">
        <v>868</v>
      </c>
      <c r="F360" s="132" t="s">
        <v>869</v>
      </c>
      <c r="G360" s="133" t="s">
        <v>132</v>
      </c>
      <c r="H360" s="134">
        <v>80</v>
      </c>
      <c r="I360" s="135"/>
      <c r="J360" s="136">
        <f>ROUND(I360*H360,2)</f>
        <v>0</v>
      </c>
      <c r="K360" s="132" t="s">
        <v>133</v>
      </c>
      <c r="L360" s="34"/>
      <c r="M360" s="137" t="s">
        <v>3</v>
      </c>
      <c r="N360" s="138" t="s">
        <v>52</v>
      </c>
      <c r="P360" s="139">
        <f>O360*H360</f>
        <v>0</v>
      </c>
      <c r="Q360" s="139">
        <v>8.9219999999999994E-2</v>
      </c>
      <c r="R360" s="139">
        <f>Q360*H360</f>
        <v>7.1375999999999991</v>
      </c>
      <c r="S360" s="139">
        <v>0</v>
      </c>
      <c r="T360" s="140">
        <f>S360*H360</f>
        <v>0</v>
      </c>
      <c r="AR360" s="141" t="s">
        <v>134</v>
      </c>
      <c r="AT360" s="141" t="s">
        <v>129</v>
      </c>
      <c r="AU360" s="141" t="s">
        <v>90</v>
      </c>
      <c r="AY360" s="18" t="s">
        <v>127</v>
      </c>
      <c r="BE360" s="142">
        <f>IF(N360="základní",J360,0)</f>
        <v>0</v>
      </c>
      <c r="BF360" s="142">
        <f>IF(N360="snížená",J360,0)</f>
        <v>0</v>
      </c>
      <c r="BG360" s="142">
        <f>IF(N360="zákl. přenesená",J360,0)</f>
        <v>0</v>
      </c>
      <c r="BH360" s="142">
        <f>IF(N360="sníž. přenesená",J360,0)</f>
        <v>0</v>
      </c>
      <c r="BI360" s="142">
        <f>IF(N360="nulová",J360,0)</f>
        <v>0</v>
      </c>
      <c r="BJ360" s="18" t="s">
        <v>24</v>
      </c>
      <c r="BK360" s="142">
        <f>ROUND(I360*H360,2)</f>
        <v>0</v>
      </c>
      <c r="BL360" s="18" t="s">
        <v>134</v>
      </c>
      <c r="BM360" s="141" t="s">
        <v>870</v>
      </c>
    </row>
    <row r="361" spans="2:65" s="1" customFormat="1" ht="11.25">
      <c r="B361" s="34"/>
      <c r="D361" s="143" t="s">
        <v>136</v>
      </c>
      <c r="F361" s="144" t="s">
        <v>871</v>
      </c>
      <c r="I361" s="145"/>
      <c r="L361" s="34"/>
      <c r="M361" s="146"/>
      <c r="T361" s="55"/>
      <c r="AT361" s="18" t="s">
        <v>136</v>
      </c>
      <c r="AU361" s="18" t="s">
        <v>90</v>
      </c>
    </row>
    <row r="362" spans="2:65" s="12" customFormat="1" ht="11.25">
      <c r="B362" s="147"/>
      <c r="D362" s="148" t="s">
        <v>138</v>
      </c>
      <c r="E362" s="149" t="s">
        <v>3</v>
      </c>
      <c r="F362" s="150" t="s">
        <v>752</v>
      </c>
      <c r="H362" s="151">
        <v>80</v>
      </c>
      <c r="I362" s="152"/>
      <c r="L362" s="147"/>
      <c r="M362" s="153"/>
      <c r="T362" s="154"/>
      <c r="AT362" s="149" t="s">
        <v>138</v>
      </c>
      <c r="AU362" s="149" t="s">
        <v>90</v>
      </c>
      <c r="AV362" s="12" t="s">
        <v>90</v>
      </c>
      <c r="AW362" s="12" t="s">
        <v>140</v>
      </c>
      <c r="AX362" s="12" t="s">
        <v>81</v>
      </c>
      <c r="AY362" s="149" t="s">
        <v>127</v>
      </c>
    </row>
    <row r="363" spans="2:65" s="13" customFormat="1" ht="11.25">
      <c r="B363" s="155"/>
      <c r="D363" s="148" t="s">
        <v>138</v>
      </c>
      <c r="E363" s="156" t="s">
        <v>3</v>
      </c>
      <c r="F363" s="157" t="s">
        <v>141</v>
      </c>
      <c r="H363" s="158">
        <v>80</v>
      </c>
      <c r="I363" s="159"/>
      <c r="L363" s="155"/>
      <c r="M363" s="160"/>
      <c r="T363" s="161"/>
      <c r="AT363" s="156" t="s">
        <v>138</v>
      </c>
      <c r="AU363" s="156" t="s">
        <v>90</v>
      </c>
      <c r="AV363" s="13" t="s">
        <v>134</v>
      </c>
      <c r="AW363" s="13" t="s">
        <v>140</v>
      </c>
      <c r="AX363" s="13" t="s">
        <v>24</v>
      </c>
      <c r="AY363" s="156" t="s">
        <v>127</v>
      </c>
    </row>
    <row r="364" spans="2:65" s="1" customFormat="1" ht="16.5" customHeight="1">
      <c r="B364" s="129"/>
      <c r="C364" s="172" t="s">
        <v>559</v>
      </c>
      <c r="D364" s="172" t="s">
        <v>297</v>
      </c>
      <c r="E364" s="173" t="s">
        <v>872</v>
      </c>
      <c r="F364" s="174" t="s">
        <v>873</v>
      </c>
      <c r="G364" s="175" t="s">
        <v>132</v>
      </c>
      <c r="H364" s="176">
        <v>82.4</v>
      </c>
      <c r="I364" s="177"/>
      <c r="J364" s="178">
        <f>ROUND(I364*H364,2)</f>
        <v>0</v>
      </c>
      <c r="K364" s="174" t="s">
        <v>133</v>
      </c>
      <c r="L364" s="179"/>
      <c r="M364" s="180" t="s">
        <v>3</v>
      </c>
      <c r="N364" s="181" t="s">
        <v>52</v>
      </c>
      <c r="P364" s="139">
        <f>O364*H364</f>
        <v>0</v>
      </c>
      <c r="Q364" s="139">
        <v>0.13200000000000001</v>
      </c>
      <c r="R364" s="139">
        <f>Q364*H364</f>
        <v>10.876800000000001</v>
      </c>
      <c r="S364" s="139">
        <v>0</v>
      </c>
      <c r="T364" s="140">
        <f>S364*H364</f>
        <v>0</v>
      </c>
      <c r="AR364" s="141" t="s">
        <v>174</v>
      </c>
      <c r="AT364" s="141" t="s">
        <v>297</v>
      </c>
      <c r="AU364" s="141" t="s">
        <v>90</v>
      </c>
      <c r="AY364" s="18" t="s">
        <v>127</v>
      </c>
      <c r="BE364" s="142">
        <f>IF(N364="základní",J364,0)</f>
        <v>0</v>
      </c>
      <c r="BF364" s="142">
        <f>IF(N364="snížená",J364,0)</f>
        <v>0</v>
      </c>
      <c r="BG364" s="142">
        <f>IF(N364="zákl. přenesená",J364,0)</f>
        <v>0</v>
      </c>
      <c r="BH364" s="142">
        <f>IF(N364="sníž. přenesená",J364,0)</f>
        <v>0</v>
      </c>
      <c r="BI364" s="142">
        <f>IF(N364="nulová",J364,0)</f>
        <v>0</v>
      </c>
      <c r="BJ364" s="18" t="s">
        <v>24</v>
      </c>
      <c r="BK364" s="142">
        <f>ROUND(I364*H364,2)</f>
        <v>0</v>
      </c>
      <c r="BL364" s="18" t="s">
        <v>134</v>
      </c>
      <c r="BM364" s="141" t="s">
        <v>874</v>
      </c>
    </row>
    <row r="365" spans="2:65" s="12" customFormat="1" ht="11.25">
      <c r="B365" s="147"/>
      <c r="D365" s="148" t="s">
        <v>138</v>
      </c>
      <c r="E365" s="149" t="s">
        <v>3</v>
      </c>
      <c r="F365" s="150" t="s">
        <v>875</v>
      </c>
      <c r="H365" s="151">
        <v>82.4</v>
      </c>
      <c r="I365" s="152"/>
      <c r="L365" s="147"/>
      <c r="M365" s="153"/>
      <c r="T365" s="154"/>
      <c r="AT365" s="149" t="s">
        <v>138</v>
      </c>
      <c r="AU365" s="149" t="s">
        <v>90</v>
      </c>
      <c r="AV365" s="12" t="s">
        <v>90</v>
      </c>
      <c r="AW365" s="12" t="s">
        <v>140</v>
      </c>
      <c r="AX365" s="12" t="s">
        <v>81</v>
      </c>
      <c r="AY365" s="149" t="s">
        <v>127</v>
      </c>
    </row>
    <row r="366" spans="2:65" s="13" customFormat="1" ht="11.25">
      <c r="B366" s="155"/>
      <c r="D366" s="148" t="s">
        <v>138</v>
      </c>
      <c r="E366" s="156" t="s">
        <v>3</v>
      </c>
      <c r="F366" s="157" t="s">
        <v>141</v>
      </c>
      <c r="H366" s="158">
        <v>82.4</v>
      </c>
      <c r="I366" s="159"/>
      <c r="L366" s="155"/>
      <c r="M366" s="160"/>
      <c r="T366" s="161"/>
      <c r="AT366" s="156" t="s">
        <v>138</v>
      </c>
      <c r="AU366" s="156" t="s">
        <v>90</v>
      </c>
      <c r="AV366" s="13" t="s">
        <v>134</v>
      </c>
      <c r="AW366" s="13" t="s">
        <v>140</v>
      </c>
      <c r="AX366" s="13" t="s">
        <v>24</v>
      </c>
      <c r="AY366" s="156" t="s">
        <v>127</v>
      </c>
    </row>
    <row r="367" spans="2:65" s="1" customFormat="1" ht="37.9" customHeight="1">
      <c r="B367" s="129"/>
      <c r="C367" s="130" t="s">
        <v>565</v>
      </c>
      <c r="D367" s="130" t="s">
        <v>129</v>
      </c>
      <c r="E367" s="131" t="s">
        <v>876</v>
      </c>
      <c r="F367" s="132" t="s">
        <v>877</v>
      </c>
      <c r="G367" s="133" t="s">
        <v>132</v>
      </c>
      <c r="H367" s="134">
        <v>19.100000000000001</v>
      </c>
      <c r="I367" s="135"/>
      <c r="J367" s="136">
        <f>ROUND(I367*H367,2)</f>
        <v>0</v>
      </c>
      <c r="K367" s="132" t="s">
        <v>133</v>
      </c>
      <c r="L367" s="34"/>
      <c r="M367" s="137" t="s">
        <v>3</v>
      </c>
      <c r="N367" s="138" t="s">
        <v>52</v>
      </c>
      <c r="P367" s="139">
        <f>O367*H367</f>
        <v>0</v>
      </c>
      <c r="Q367" s="139">
        <v>9.0620000000000006E-2</v>
      </c>
      <c r="R367" s="139">
        <f>Q367*H367</f>
        <v>1.7308420000000002</v>
      </c>
      <c r="S367" s="139">
        <v>0</v>
      </c>
      <c r="T367" s="140">
        <f>S367*H367</f>
        <v>0</v>
      </c>
      <c r="AR367" s="141" t="s">
        <v>134</v>
      </c>
      <c r="AT367" s="141" t="s">
        <v>129</v>
      </c>
      <c r="AU367" s="141" t="s">
        <v>90</v>
      </c>
      <c r="AY367" s="18" t="s">
        <v>127</v>
      </c>
      <c r="BE367" s="142">
        <f>IF(N367="základní",J367,0)</f>
        <v>0</v>
      </c>
      <c r="BF367" s="142">
        <f>IF(N367="snížená",J367,0)</f>
        <v>0</v>
      </c>
      <c r="BG367" s="142">
        <f>IF(N367="zákl. přenesená",J367,0)</f>
        <v>0</v>
      </c>
      <c r="BH367" s="142">
        <f>IF(N367="sníž. přenesená",J367,0)</f>
        <v>0</v>
      </c>
      <c r="BI367" s="142">
        <f>IF(N367="nulová",J367,0)</f>
        <v>0</v>
      </c>
      <c r="BJ367" s="18" t="s">
        <v>24</v>
      </c>
      <c r="BK367" s="142">
        <f>ROUND(I367*H367,2)</f>
        <v>0</v>
      </c>
      <c r="BL367" s="18" t="s">
        <v>134</v>
      </c>
      <c r="BM367" s="141" t="s">
        <v>878</v>
      </c>
    </row>
    <row r="368" spans="2:65" s="1" customFormat="1" ht="11.25">
      <c r="B368" s="34"/>
      <c r="D368" s="143" t="s">
        <v>136</v>
      </c>
      <c r="F368" s="144" t="s">
        <v>879</v>
      </c>
      <c r="I368" s="145"/>
      <c r="L368" s="34"/>
      <c r="M368" s="146"/>
      <c r="T368" s="55"/>
      <c r="AT368" s="18" t="s">
        <v>136</v>
      </c>
      <c r="AU368" s="18" t="s">
        <v>90</v>
      </c>
    </row>
    <row r="369" spans="2:65" s="12" customFormat="1" ht="11.25">
      <c r="B369" s="147"/>
      <c r="D369" s="148" t="s">
        <v>138</v>
      </c>
      <c r="E369" s="149" t="s">
        <v>3</v>
      </c>
      <c r="F369" s="150" t="s">
        <v>753</v>
      </c>
      <c r="H369" s="151">
        <v>14</v>
      </c>
      <c r="I369" s="152"/>
      <c r="L369" s="147"/>
      <c r="M369" s="153"/>
      <c r="T369" s="154"/>
      <c r="AT369" s="149" t="s">
        <v>138</v>
      </c>
      <c r="AU369" s="149" t="s">
        <v>90</v>
      </c>
      <c r="AV369" s="12" t="s">
        <v>90</v>
      </c>
      <c r="AW369" s="12" t="s">
        <v>140</v>
      </c>
      <c r="AX369" s="12" t="s">
        <v>81</v>
      </c>
      <c r="AY369" s="149" t="s">
        <v>127</v>
      </c>
    </row>
    <row r="370" spans="2:65" s="12" customFormat="1" ht="11.25">
      <c r="B370" s="147"/>
      <c r="D370" s="148" t="s">
        <v>138</v>
      </c>
      <c r="E370" s="149" t="s">
        <v>3</v>
      </c>
      <c r="F370" s="150" t="s">
        <v>754</v>
      </c>
      <c r="H370" s="151">
        <v>5.0999999999999996</v>
      </c>
      <c r="I370" s="152"/>
      <c r="L370" s="147"/>
      <c r="M370" s="153"/>
      <c r="T370" s="154"/>
      <c r="AT370" s="149" t="s">
        <v>138</v>
      </c>
      <c r="AU370" s="149" t="s">
        <v>90</v>
      </c>
      <c r="AV370" s="12" t="s">
        <v>90</v>
      </c>
      <c r="AW370" s="12" t="s">
        <v>140</v>
      </c>
      <c r="AX370" s="12" t="s">
        <v>81</v>
      </c>
      <c r="AY370" s="149" t="s">
        <v>127</v>
      </c>
    </row>
    <row r="371" spans="2:65" s="13" customFormat="1" ht="11.25">
      <c r="B371" s="155"/>
      <c r="D371" s="148" t="s">
        <v>138</v>
      </c>
      <c r="E371" s="156" t="s">
        <v>3</v>
      </c>
      <c r="F371" s="157" t="s">
        <v>141</v>
      </c>
      <c r="H371" s="158">
        <v>19.100000000000001</v>
      </c>
      <c r="I371" s="159"/>
      <c r="L371" s="155"/>
      <c r="M371" s="160"/>
      <c r="T371" s="161"/>
      <c r="AT371" s="156" t="s">
        <v>138</v>
      </c>
      <c r="AU371" s="156" t="s">
        <v>90</v>
      </c>
      <c r="AV371" s="13" t="s">
        <v>134</v>
      </c>
      <c r="AW371" s="13" t="s">
        <v>140</v>
      </c>
      <c r="AX371" s="13" t="s">
        <v>24</v>
      </c>
      <c r="AY371" s="156" t="s">
        <v>127</v>
      </c>
    </row>
    <row r="372" spans="2:65" s="1" customFormat="1" ht="16.5" customHeight="1">
      <c r="B372" s="129"/>
      <c r="C372" s="172" t="s">
        <v>573</v>
      </c>
      <c r="D372" s="172" t="s">
        <v>297</v>
      </c>
      <c r="E372" s="173" t="s">
        <v>430</v>
      </c>
      <c r="F372" s="174" t="s">
        <v>431</v>
      </c>
      <c r="G372" s="175" t="s">
        <v>132</v>
      </c>
      <c r="H372" s="176">
        <v>14.42</v>
      </c>
      <c r="I372" s="177"/>
      <c r="J372" s="178">
        <f>ROUND(I372*H372,2)</f>
        <v>0</v>
      </c>
      <c r="K372" s="174" t="s">
        <v>133</v>
      </c>
      <c r="L372" s="179"/>
      <c r="M372" s="180" t="s">
        <v>3</v>
      </c>
      <c r="N372" s="181" t="s">
        <v>52</v>
      </c>
      <c r="P372" s="139">
        <f>O372*H372</f>
        <v>0</v>
      </c>
      <c r="Q372" s="139">
        <v>0.17599999999999999</v>
      </c>
      <c r="R372" s="139">
        <f>Q372*H372</f>
        <v>2.5379199999999997</v>
      </c>
      <c r="S372" s="139">
        <v>0</v>
      </c>
      <c r="T372" s="140">
        <f>S372*H372</f>
        <v>0</v>
      </c>
      <c r="AR372" s="141" t="s">
        <v>174</v>
      </c>
      <c r="AT372" s="141" t="s">
        <v>297</v>
      </c>
      <c r="AU372" s="141" t="s">
        <v>90</v>
      </c>
      <c r="AY372" s="18" t="s">
        <v>127</v>
      </c>
      <c r="BE372" s="142">
        <f>IF(N372="základní",J372,0)</f>
        <v>0</v>
      </c>
      <c r="BF372" s="142">
        <f>IF(N372="snížená",J372,0)</f>
        <v>0</v>
      </c>
      <c r="BG372" s="142">
        <f>IF(N372="zákl. přenesená",J372,0)</f>
        <v>0</v>
      </c>
      <c r="BH372" s="142">
        <f>IF(N372="sníž. přenesená",J372,0)</f>
        <v>0</v>
      </c>
      <c r="BI372" s="142">
        <f>IF(N372="nulová",J372,0)</f>
        <v>0</v>
      </c>
      <c r="BJ372" s="18" t="s">
        <v>24</v>
      </c>
      <c r="BK372" s="142">
        <f>ROUND(I372*H372,2)</f>
        <v>0</v>
      </c>
      <c r="BL372" s="18" t="s">
        <v>134</v>
      </c>
      <c r="BM372" s="141" t="s">
        <v>880</v>
      </c>
    </row>
    <row r="373" spans="2:65" s="12" customFormat="1" ht="11.25">
      <c r="B373" s="147"/>
      <c r="D373" s="148" t="s">
        <v>138</v>
      </c>
      <c r="E373" s="149" t="s">
        <v>3</v>
      </c>
      <c r="F373" s="150" t="s">
        <v>881</v>
      </c>
      <c r="H373" s="151">
        <v>14.42</v>
      </c>
      <c r="I373" s="152"/>
      <c r="L373" s="147"/>
      <c r="M373" s="153"/>
      <c r="T373" s="154"/>
      <c r="AT373" s="149" t="s">
        <v>138</v>
      </c>
      <c r="AU373" s="149" t="s">
        <v>90</v>
      </c>
      <c r="AV373" s="12" t="s">
        <v>90</v>
      </c>
      <c r="AW373" s="12" t="s">
        <v>140</v>
      </c>
      <c r="AX373" s="12" t="s">
        <v>81</v>
      </c>
      <c r="AY373" s="149" t="s">
        <v>127</v>
      </c>
    </row>
    <row r="374" spans="2:65" s="13" customFormat="1" ht="11.25">
      <c r="B374" s="155"/>
      <c r="D374" s="148" t="s">
        <v>138</v>
      </c>
      <c r="E374" s="156" t="s">
        <v>3</v>
      </c>
      <c r="F374" s="157" t="s">
        <v>141</v>
      </c>
      <c r="H374" s="158">
        <v>14.42</v>
      </c>
      <c r="I374" s="159"/>
      <c r="L374" s="155"/>
      <c r="M374" s="160"/>
      <c r="T374" s="161"/>
      <c r="AT374" s="156" t="s">
        <v>138</v>
      </c>
      <c r="AU374" s="156" t="s">
        <v>90</v>
      </c>
      <c r="AV374" s="13" t="s">
        <v>134</v>
      </c>
      <c r="AW374" s="13" t="s">
        <v>140</v>
      </c>
      <c r="AX374" s="13" t="s">
        <v>24</v>
      </c>
      <c r="AY374" s="156" t="s">
        <v>127</v>
      </c>
    </row>
    <row r="375" spans="2:65" s="1" customFormat="1" ht="16.5" customHeight="1">
      <c r="B375" s="129"/>
      <c r="C375" s="172" t="s">
        <v>578</v>
      </c>
      <c r="D375" s="172" t="s">
        <v>297</v>
      </c>
      <c r="E375" s="173" t="s">
        <v>882</v>
      </c>
      <c r="F375" s="174" t="s">
        <v>883</v>
      </c>
      <c r="G375" s="175" t="s">
        <v>132</v>
      </c>
      <c r="H375" s="176">
        <v>5.2530000000000001</v>
      </c>
      <c r="I375" s="177"/>
      <c r="J375" s="178">
        <f>ROUND(I375*H375,2)</f>
        <v>0</v>
      </c>
      <c r="K375" s="174" t="s">
        <v>133</v>
      </c>
      <c r="L375" s="179"/>
      <c r="M375" s="180" t="s">
        <v>3</v>
      </c>
      <c r="N375" s="181" t="s">
        <v>52</v>
      </c>
      <c r="P375" s="139">
        <f>O375*H375</f>
        <v>0</v>
      </c>
      <c r="Q375" s="139">
        <v>0.17499999999999999</v>
      </c>
      <c r="R375" s="139">
        <f>Q375*H375</f>
        <v>0.91927499999999995</v>
      </c>
      <c r="S375" s="139">
        <v>0</v>
      </c>
      <c r="T375" s="140">
        <f>S375*H375</f>
        <v>0</v>
      </c>
      <c r="AR375" s="141" t="s">
        <v>174</v>
      </c>
      <c r="AT375" s="141" t="s">
        <v>297</v>
      </c>
      <c r="AU375" s="141" t="s">
        <v>90</v>
      </c>
      <c r="AY375" s="18" t="s">
        <v>127</v>
      </c>
      <c r="BE375" s="142">
        <f>IF(N375="základní",J375,0)</f>
        <v>0</v>
      </c>
      <c r="BF375" s="142">
        <f>IF(N375="snížená",J375,0)</f>
        <v>0</v>
      </c>
      <c r="BG375" s="142">
        <f>IF(N375="zákl. přenesená",J375,0)</f>
        <v>0</v>
      </c>
      <c r="BH375" s="142">
        <f>IF(N375="sníž. přenesená",J375,0)</f>
        <v>0</v>
      </c>
      <c r="BI375" s="142">
        <f>IF(N375="nulová",J375,0)</f>
        <v>0</v>
      </c>
      <c r="BJ375" s="18" t="s">
        <v>24</v>
      </c>
      <c r="BK375" s="142">
        <f>ROUND(I375*H375,2)</f>
        <v>0</v>
      </c>
      <c r="BL375" s="18" t="s">
        <v>134</v>
      </c>
      <c r="BM375" s="141" t="s">
        <v>884</v>
      </c>
    </row>
    <row r="376" spans="2:65" s="12" customFormat="1" ht="11.25">
      <c r="B376" s="147"/>
      <c r="D376" s="148" t="s">
        <v>138</v>
      </c>
      <c r="E376" s="149" t="s">
        <v>3</v>
      </c>
      <c r="F376" s="150" t="s">
        <v>885</v>
      </c>
      <c r="H376" s="151">
        <v>5.2530000000000001</v>
      </c>
      <c r="I376" s="152"/>
      <c r="L376" s="147"/>
      <c r="M376" s="153"/>
      <c r="T376" s="154"/>
      <c r="AT376" s="149" t="s">
        <v>138</v>
      </c>
      <c r="AU376" s="149" t="s">
        <v>90</v>
      </c>
      <c r="AV376" s="12" t="s">
        <v>90</v>
      </c>
      <c r="AW376" s="12" t="s">
        <v>140</v>
      </c>
      <c r="AX376" s="12" t="s">
        <v>81</v>
      </c>
      <c r="AY376" s="149" t="s">
        <v>127</v>
      </c>
    </row>
    <row r="377" spans="2:65" s="13" customFormat="1" ht="11.25">
      <c r="B377" s="155"/>
      <c r="D377" s="148" t="s">
        <v>138</v>
      </c>
      <c r="E377" s="156" t="s">
        <v>3</v>
      </c>
      <c r="F377" s="157" t="s">
        <v>141</v>
      </c>
      <c r="H377" s="158">
        <v>5.2530000000000001</v>
      </c>
      <c r="I377" s="159"/>
      <c r="L377" s="155"/>
      <c r="M377" s="160"/>
      <c r="T377" s="161"/>
      <c r="AT377" s="156" t="s">
        <v>138</v>
      </c>
      <c r="AU377" s="156" t="s">
        <v>90</v>
      </c>
      <c r="AV377" s="13" t="s">
        <v>134</v>
      </c>
      <c r="AW377" s="13" t="s">
        <v>140</v>
      </c>
      <c r="AX377" s="13" t="s">
        <v>24</v>
      </c>
      <c r="AY377" s="156" t="s">
        <v>127</v>
      </c>
    </row>
    <row r="378" spans="2:65" s="11" customFormat="1" ht="22.9" customHeight="1">
      <c r="B378" s="117"/>
      <c r="D378" s="118" t="s">
        <v>80</v>
      </c>
      <c r="E378" s="127" t="s">
        <v>174</v>
      </c>
      <c r="F378" s="127" t="s">
        <v>434</v>
      </c>
      <c r="I378" s="120"/>
      <c r="J378" s="128">
        <f>BK378</f>
        <v>0</v>
      </c>
      <c r="L378" s="117"/>
      <c r="M378" s="122"/>
      <c r="P378" s="123">
        <f>SUM(P379:P417)</f>
        <v>0</v>
      </c>
      <c r="R378" s="123">
        <f>SUM(R379:R417)</f>
        <v>12.127496540000001</v>
      </c>
      <c r="T378" s="124">
        <f>SUM(T379:T417)</f>
        <v>0</v>
      </c>
      <c r="AR378" s="118" t="s">
        <v>24</v>
      </c>
      <c r="AT378" s="125" t="s">
        <v>80</v>
      </c>
      <c r="AU378" s="125" t="s">
        <v>24</v>
      </c>
      <c r="AY378" s="118" t="s">
        <v>127</v>
      </c>
      <c r="BK378" s="126">
        <f>SUM(BK379:BK417)</f>
        <v>0</v>
      </c>
    </row>
    <row r="379" spans="2:65" s="1" customFormat="1" ht="16.5" customHeight="1">
      <c r="B379" s="129"/>
      <c r="C379" s="130" t="s">
        <v>583</v>
      </c>
      <c r="D379" s="130" t="s">
        <v>129</v>
      </c>
      <c r="E379" s="131" t="s">
        <v>886</v>
      </c>
      <c r="F379" s="132" t="s">
        <v>887</v>
      </c>
      <c r="G379" s="133" t="s">
        <v>232</v>
      </c>
      <c r="H379" s="134">
        <v>3</v>
      </c>
      <c r="I379" s="135"/>
      <c r="J379" s="136">
        <f>ROUND(I379*H379,2)</f>
        <v>0</v>
      </c>
      <c r="K379" s="132" t="s">
        <v>133</v>
      </c>
      <c r="L379" s="34"/>
      <c r="M379" s="137" t="s">
        <v>3</v>
      </c>
      <c r="N379" s="138" t="s">
        <v>52</v>
      </c>
      <c r="P379" s="139">
        <f>O379*H379</f>
        <v>0</v>
      </c>
      <c r="Q379" s="139">
        <v>3.0000000000000001E-5</v>
      </c>
      <c r="R379" s="139">
        <f>Q379*H379</f>
        <v>9.0000000000000006E-5</v>
      </c>
      <c r="S379" s="139">
        <v>0</v>
      </c>
      <c r="T379" s="140">
        <f>S379*H379</f>
        <v>0</v>
      </c>
      <c r="AR379" s="141" t="s">
        <v>134</v>
      </c>
      <c r="AT379" s="141" t="s">
        <v>129</v>
      </c>
      <c r="AU379" s="141" t="s">
        <v>90</v>
      </c>
      <c r="AY379" s="18" t="s">
        <v>127</v>
      </c>
      <c r="BE379" s="142">
        <f>IF(N379="základní",J379,0)</f>
        <v>0</v>
      </c>
      <c r="BF379" s="142">
        <f>IF(N379="snížená",J379,0)</f>
        <v>0</v>
      </c>
      <c r="BG379" s="142">
        <f>IF(N379="zákl. přenesená",J379,0)</f>
        <v>0</v>
      </c>
      <c r="BH379" s="142">
        <f>IF(N379="sníž. přenesená",J379,0)</f>
        <v>0</v>
      </c>
      <c r="BI379" s="142">
        <f>IF(N379="nulová",J379,0)</f>
        <v>0</v>
      </c>
      <c r="BJ379" s="18" t="s">
        <v>24</v>
      </c>
      <c r="BK379" s="142">
        <f>ROUND(I379*H379,2)</f>
        <v>0</v>
      </c>
      <c r="BL379" s="18" t="s">
        <v>134</v>
      </c>
      <c r="BM379" s="141" t="s">
        <v>888</v>
      </c>
    </row>
    <row r="380" spans="2:65" s="1" customFormat="1" ht="11.25">
      <c r="B380" s="34"/>
      <c r="D380" s="143" t="s">
        <v>136</v>
      </c>
      <c r="F380" s="144" t="s">
        <v>889</v>
      </c>
      <c r="I380" s="145"/>
      <c r="L380" s="34"/>
      <c r="M380" s="146"/>
      <c r="T380" s="55"/>
      <c r="AT380" s="18" t="s">
        <v>136</v>
      </c>
      <c r="AU380" s="18" t="s">
        <v>90</v>
      </c>
    </row>
    <row r="381" spans="2:65" s="12" customFormat="1" ht="11.25">
      <c r="B381" s="147"/>
      <c r="D381" s="148" t="s">
        <v>138</v>
      </c>
      <c r="E381" s="149" t="s">
        <v>3</v>
      </c>
      <c r="F381" s="150" t="s">
        <v>842</v>
      </c>
      <c r="H381" s="151">
        <v>3</v>
      </c>
      <c r="I381" s="152"/>
      <c r="L381" s="147"/>
      <c r="M381" s="153"/>
      <c r="T381" s="154"/>
      <c r="AT381" s="149" t="s">
        <v>138</v>
      </c>
      <c r="AU381" s="149" t="s">
        <v>90</v>
      </c>
      <c r="AV381" s="12" t="s">
        <v>90</v>
      </c>
      <c r="AW381" s="12" t="s">
        <v>140</v>
      </c>
      <c r="AX381" s="12" t="s">
        <v>81</v>
      </c>
      <c r="AY381" s="149" t="s">
        <v>127</v>
      </c>
    </row>
    <row r="382" spans="2:65" s="13" customFormat="1" ht="11.25">
      <c r="B382" s="155"/>
      <c r="D382" s="148" t="s">
        <v>138</v>
      </c>
      <c r="E382" s="156" t="s">
        <v>3</v>
      </c>
      <c r="F382" s="157" t="s">
        <v>141</v>
      </c>
      <c r="H382" s="158">
        <v>3</v>
      </c>
      <c r="I382" s="159"/>
      <c r="L382" s="155"/>
      <c r="M382" s="160"/>
      <c r="T382" s="161"/>
      <c r="AT382" s="156" t="s">
        <v>138</v>
      </c>
      <c r="AU382" s="156" t="s">
        <v>90</v>
      </c>
      <c r="AV382" s="13" t="s">
        <v>134</v>
      </c>
      <c r="AW382" s="13" t="s">
        <v>140</v>
      </c>
      <c r="AX382" s="13" t="s">
        <v>24</v>
      </c>
      <c r="AY382" s="156" t="s">
        <v>127</v>
      </c>
    </row>
    <row r="383" spans="2:65" s="1" customFormat="1" ht="16.5" customHeight="1">
      <c r="B383" s="129"/>
      <c r="C383" s="172" t="s">
        <v>589</v>
      </c>
      <c r="D383" s="172" t="s">
        <v>297</v>
      </c>
      <c r="E383" s="173" t="s">
        <v>890</v>
      </c>
      <c r="F383" s="174" t="s">
        <v>891</v>
      </c>
      <c r="G383" s="175" t="s">
        <v>232</v>
      </c>
      <c r="H383" s="176">
        <v>6</v>
      </c>
      <c r="I383" s="177"/>
      <c r="J383" s="178">
        <f>ROUND(I383*H383,2)</f>
        <v>0</v>
      </c>
      <c r="K383" s="174" t="s">
        <v>133</v>
      </c>
      <c r="L383" s="179"/>
      <c r="M383" s="180" t="s">
        <v>3</v>
      </c>
      <c r="N383" s="181" t="s">
        <v>52</v>
      </c>
      <c r="P383" s="139">
        <f>O383*H383</f>
        <v>0</v>
      </c>
      <c r="Q383" s="139">
        <v>4.9000000000000002E-2</v>
      </c>
      <c r="R383" s="139">
        <f>Q383*H383</f>
        <v>0.29400000000000004</v>
      </c>
      <c r="S383" s="139">
        <v>0</v>
      </c>
      <c r="T383" s="140">
        <f>S383*H383</f>
        <v>0</v>
      </c>
      <c r="AR383" s="141" t="s">
        <v>174</v>
      </c>
      <c r="AT383" s="141" t="s">
        <v>297</v>
      </c>
      <c r="AU383" s="141" t="s">
        <v>90</v>
      </c>
      <c r="AY383" s="18" t="s">
        <v>127</v>
      </c>
      <c r="BE383" s="142">
        <f>IF(N383="základní",J383,0)</f>
        <v>0</v>
      </c>
      <c r="BF383" s="142">
        <f>IF(N383="snížená",J383,0)</f>
        <v>0</v>
      </c>
      <c r="BG383" s="142">
        <f>IF(N383="zákl. přenesená",J383,0)</f>
        <v>0</v>
      </c>
      <c r="BH383" s="142">
        <f>IF(N383="sníž. přenesená",J383,0)</f>
        <v>0</v>
      </c>
      <c r="BI383" s="142">
        <f>IF(N383="nulová",J383,0)</f>
        <v>0</v>
      </c>
      <c r="BJ383" s="18" t="s">
        <v>24</v>
      </c>
      <c r="BK383" s="142">
        <f>ROUND(I383*H383,2)</f>
        <v>0</v>
      </c>
      <c r="BL383" s="18" t="s">
        <v>134</v>
      </c>
      <c r="BM383" s="141" t="s">
        <v>892</v>
      </c>
    </row>
    <row r="384" spans="2:65" s="12" customFormat="1" ht="11.25">
      <c r="B384" s="147"/>
      <c r="D384" s="148" t="s">
        <v>138</v>
      </c>
      <c r="E384" s="149" t="s">
        <v>3</v>
      </c>
      <c r="F384" s="150" t="s">
        <v>893</v>
      </c>
      <c r="H384" s="151">
        <v>6</v>
      </c>
      <c r="I384" s="152"/>
      <c r="L384" s="147"/>
      <c r="M384" s="153"/>
      <c r="T384" s="154"/>
      <c r="AT384" s="149" t="s">
        <v>138</v>
      </c>
      <c r="AU384" s="149" t="s">
        <v>90</v>
      </c>
      <c r="AV384" s="12" t="s">
        <v>90</v>
      </c>
      <c r="AW384" s="12" t="s">
        <v>140</v>
      </c>
      <c r="AX384" s="12" t="s">
        <v>81</v>
      </c>
      <c r="AY384" s="149" t="s">
        <v>127</v>
      </c>
    </row>
    <row r="385" spans="2:65" s="13" customFormat="1" ht="11.25">
      <c r="B385" s="155"/>
      <c r="D385" s="148" t="s">
        <v>138</v>
      </c>
      <c r="E385" s="156" t="s">
        <v>3</v>
      </c>
      <c r="F385" s="157" t="s">
        <v>141</v>
      </c>
      <c r="H385" s="158">
        <v>6</v>
      </c>
      <c r="I385" s="159"/>
      <c r="L385" s="155"/>
      <c r="M385" s="160"/>
      <c r="T385" s="161"/>
      <c r="AT385" s="156" t="s">
        <v>138</v>
      </c>
      <c r="AU385" s="156" t="s">
        <v>90</v>
      </c>
      <c r="AV385" s="13" t="s">
        <v>134</v>
      </c>
      <c r="AW385" s="13" t="s">
        <v>140</v>
      </c>
      <c r="AX385" s="13" t="s">
        <v>24</v>
      </c>
      <c r="AY385" s="156" t="s">
        <v>127</v>
      </c>
    </row>
    <row r="386" spans="2:65" s="1" customFormat="1" ht="16.5" customHeight="1">
      <c r="B386" s="129"/>
      <c r="C386" s="130" t="s">
        <v>598</v>
      </c>
      <c r="D386" s="130" t="s">
        <v>129</v>
      </c>
      <c r="E386" s="131" t="s">
        <v>894</v>
      </c>
      <c r="F386" s="132" t="s">
        <v>895</v>
      </c>
      <c r="G386" s="133" t="s">
        <v>144</v>
      </c>
      <c r="H386" s="134">
        <v>1</v>
      </c>
      <c r="I386" s="135"/>
      <c r="J386" s="136">
        <f>ROUND(I386*H386,2)</f>
        <v>0</v>
      </c>
      <c r="K386" s="132" t="s">
        <v>3</v>
      </c>
      <c r="L386" s="34"/>
      <c r="M386" s="137" t="s">
        <v>3</v>
      </c>
      <c r="N386" s="138" t="s">
        <v>52</v>
      </c>
      <c r="P386" s="139">
        <f>O386*H386</f>
        <v>0</v>
      </c>
      <c r="Q386" s="139">
        <v>0.14494000000000001</v>
      </c>
      <c r="R386" s="139">
        <f>Q386*H386</f>
        <v>0.14494000000000001</v>
      </c>
      <c r="S386" s="139">
        <v>0</v>
      </c>
      <c r="T386" s="140">
        <f>S386*H386</f>
        <v>0</v>
      </c>
      <c r="AR386" s="141" t="s">
        <v>134</v>
      </c>
      <c r="AT386" s="141" t="s">
        <v>129</v>
      </c>
      <c r="AU386" s="141" t="s">
        <v>90</v>
      </c>
      <c r="AY386" s="18" t="s">
        <v>127</v>
      </c>
      <c r="BE386" s="142">
        <f>IF(N386="základní",J386,0)</f>
        <v>0</v>
      </c>
      <c r="BF386" s="142">
        <f>IF(N386="snížená",J386,0)</f>
        <v>0</v>
      </c>
      <c r="BG386" s="142">
        <f>IF(N386="zákl. přenesená",J386,0)</f>
        <v>0</v>
      </c>
      <c r="BH386" s="142">
        <f>IF(N386="sníž. přenesená",J386,0)</f>
        <v>0</v>
      </c>
      <c r="BI386" s="142">
        <f>IF(N386="nulová",J386,0)</f>
        <v>0</v>
      </c>
      <c r="BJ386" s="18" t="s">
        <v>24</v>
      </c>
      <c r="BK386" s="142">
        <f>ROUND(I386*H386,2)</f>
        <v>0</v>
      </c>
      <c r="BL386" s="18" t="s">
        <v>134</v>
      </c>
      <c r="BM386" s="141" t="s">
        <v>896</v>
      </c>
    </row>
    <row r="387" spans="2:65" s="12" customFormat="1" ht="11.25">
      <c r="B387" s="147"/>
      <c r="D387" s="148" t="s">
        <v>138</v>
      </c>
      <c r="E387" s="149" t="s">
        <v>3</v>
      </c>
      <c r="F387" s="150" t="s">
        <v>897</v>
      </c>
      <c r="H387" s="151">
        <v>1</v>
      </c>
      <c r="I387" s="152"/>
      <c r="L387" s="147"/>
      <c r="M387" s="153"/>
      <c r="T387" s="154"/>
      <c r="AT387" s="149" t="s">
        <v>138</v>
      </c>
      <c r="AU387" s="149" t="s">
        <v>90</v>
      </c>
      <c r="AV387" s="12" t="s">
        <v>90</v>
      </c>
      <c r="AW387" s="12" t="s">
        <v>140</v>
      </c>
      <c r="AX387" s="12" t="s">
        <v>81</v>
      </c>
      <c r="AY387" s="149" t="s">
        <v>127</v>
      </c>
    </row>
    <row r="388" spans="2:65" s="13" customFormat="1" ht="11.25">
      <c r="B388" s="155"/>
      <c r="D388" s="148" t="s">
        <v>138</v>
      </c>
      <c r="E388" s="156" t="s">
        <v>3</v>
      </c>
      <c r="F388" s="157" t="s">
        <v>141</v>
      </c>
      <c r="H388" s="158">
        <v>1</v>
      </c>
      <c r="I388" s="159"/>
      <c r="L388" s="155"/>
      <c r="M388" s="160"/>
      <c r="T388" s="161"/>
      <c r="AT388" s="156" t="s">
        <v>138</v>
      </c>
      <c r="AU388" s="156" t="s">
        <v>90</v>
      </c>
      <c r="AV388" s="13" t="s">
        <v>134</v>
      </c>
      <c r="AW388" s="13" t="s">
        <v>140</v>
      </c>
      <c r="AX388" s="13" t="s">
        <v>24</v>
      </c>
      <c r="AY388" s="156" t="s">
        <v>127</v>
      </c>
    </row>
    <row r="389" spans="2:65" s="1" customFormat="1" ht="16.5" customHeight="1">
      <c r="B389" s="129"/>
      <c r="C389" s="172" t="s">
        <v>606</v>
      </c>
      <c r="D389" s="172" t="s">
        <v>297</v>
      </c>
      <c r="E389" s="173" t="s">
        <v>898</v>
      </c>
      <c r="F389" s="174" t="s">
        <v>899</v>
      </c>
      <c r="G389" s="175" t="s">
        <v>144</v>
      </c>
      <c r="H389" s="176">
        <v>1</v>
      </c>
      <c r="I389" s="177"/>
      <c r="J389" s="178">
        <f>ROUND(I389*H389,2)</f>
        <v>0</v>
      </c>
      <c r="K389" s="174" t="s">
        <v>3</v>
      </c>
      <c r="L389" s="179"/>
      <c r="M389" s="180" t="s">
        <v>3</v>
      </c>
      <c r="N389" s="181" t="s">
        <v>52</v>
      </c>
      <c r="P389" s="139">
        <f>O389*H389</f>
        <v>0</v>
      </c>
      <c r="Q389" s="139">
        <v>7</v>
      </c>
      <c r="R389" s="139">
        <f>Q389*H389</f>
        <v>7</v>
      </c>
      <c r="S389" s="139">
        <v>0</v>
      </c>
      <c r="T389" s="140">
        <f>S389*H389</f>
        <v>0</v>
      </c>
      <c r="AR389" s="141" t="s">
        <v>174</v>
      </c>
      <c r="AT389" s="141" t="s">
        <v>297</v>
      </c>
      <c r="AU389" s="141" t="s">
        <v>90</v>
      </c>
      <c r="AY389" s="18" t="s">
        <v>127</v>
      </c>
      <c r="BE389" s="142">
        <f>IF(N389="základní",J389,0)</f>
        <v>0</v>
      </c>
      <c r="BF389" s="142">
        <f>IF(N389="snížená",J389,0)</f>
        <v>0</v>
      </c>
      <c r="BG389" s="142">
        <f>IF(N389="zákl. přenesená",J389,0)</f>
        <v>0</v>
      </c>
      <c r="BH389" s="142">
        <f>IF(N389="sníž. přenesená",J389,0)</f>
        <v>0</v>
      </c>
      <c r="BI389" s="142">
        <f>IF(N389="nulová",J389,0)</f>
        <v>0</v>
      </c>
      <c r="BJ389" s="18" t="s">
        <v>24</v>
      </c>
      <c r="BK389" s="142">
        <f>ROUND(I389*H389,2)</f>
        <v>0</v>
      </c>
      <c r="BL389" s="18" t="s">
        <v>134</v>
      </c>
      <c r="BM389" s="141" t="s">
        <v>900</v>
      </c>
    </row>
    <row r="390" spans="2:65" s="12" customFormat="1" ht="11.25">
      <c r="B390" s="147"/>
      <c r="D390" s="148" t="s">
        <v>138</v>
      </c>
      <c r="E390" s="149" t="s">
        <v>3</v>
      </c>
      <c r="F390" s="150" t="s">
        <v>897</v>
      </c>
      <c r="H390" s="151">
        <v>1</v>
      </c>
      <c r="I390" s="152"/>
      <c r="L390" s="147"/>
      <c r="M390" s="153"/>
      <c r="T390" s="154"/>
      <c r="AT390" s="149" t="s">
        <v>138</v>
      </c>
      <c r="AU390" s="149" t="s">
        <v>90</v>
      </c>
      <c r="AV390" s="12" t="s">
        <v>90</v>
      </c>
      <c r="AW390" s="12" t="s">
        <v>140</v>
      </c>
      <c r="AX390" s="12" t="s">
        <v>81</v>
      </c>
      <c r="AY390" s="149" t="s">
        <v>127</v>
      </c>
    </row>
    <row r="391" spans="2:65" s="13" customFormat="1" ht="11.25">
      <c r="B391" s="155"/>
      <c r="D391" s="148" t="s">
        <v>138</v>
      </c>
      <c r="E391" s="156" t="s">
        <v>3</v>
      </c>
      <c r="F391" s="157" t="s">
        <v>141</v>
      </c>
      <c r="H391" s="158">
        <v>1</v>
      </c>
      <c r="I391" s="159"/>
      <c r="L391" s="155"/>
      <c r="M391" s="160"/>
      <c r="T391" s="161"/>
      <c r="AT391" s="156" t="s">
        <v>138</v>
      </c>
      <c r="AU391" s="156" t="s">
        <v>90</v>
      </c>
      <c r="AV391" s="13" t="s">
        <v>134</v>
      </c>
      <c r="AW391" s="13" t="s">
        <v>140</v>
      </c>
      <c r="AX391" s="13" t="s">
        <v>24</v>
      </c>
      <c r="AY391" s="156" t="s">
        <v>127</v>
      </c>
    </row>
    <row r="392" spans="2:65" s="1" customFormat="1" ht="16.5" customHeight="1">
      <c r="B392" s="129"/>
      <c r="C392" s="130" t="s">
        <v>613</v>
      </c>
      <c r="D392" s="130" t="s">
        <v>129</v>
      </c>
      <c r="E392" s="131" t="s">
        <v>901</v>
      </c>
      <c r="F392" s="132" t="s">
        <v>902</v>
      </c>
      <c r="G392" s="133" t="s">
        <v>243</v>
      </c>
      <c r="H392" s="134">
        <v>1.8420000000000001</v>
      </c>
      <c r="I392" s="135"/>
      <c r="J392" s="136">
        <f>ROUND(I392*H392,2)</f>
        <v>0</v>
      </c>
      <c r="K392" s="132" t="s">
        <v>133</v>
      </c>
      <c r="L392" s="34"/>
      <c r="M392" s="137" t="s">
        <v>3</v>
      </c>
      <c r="N392" s="138" t="s">
        <v>52</v>
      </c>
      <c r="P392" s="139">
        <f>O392*H392</f>
        <v>0</v>
      </c>
      <c r="Q392" s="139">
        <v>2.5018699999999998</v>
      </c>
      <c r="R392" s="139">
        <f>Q392*H392</f>
        <v>4.6084445399999998</v>
      </c>
      <c r="S392" s="139">
        <v>0</v>
      </c>
      <c r="T392" s="140">
        <f>S392*H392</f>
        <v>0</v>
      </c>
      <c r="AR392" s="141" t="s">
        <v>134</v>
      </c>
      <c r="AT392" s="141" t="s">
        <v>129</v>
      </c>
      <c r="AU392" s="141" t="s">
        <v>90</v>
      </c>
      <c r="AY392" s="18" t="s">
        <v>127</v>
      </c>
      <c r="BE392" s="142">
        <f>IF(N392="základní",J392,0)</f>
        <v>0</v>
      </c>
      <c r="BF392" s="142">
        <f>IF(N392="snížená",J392,0)</f>
        <v>0</v>
      </c>
      <c r="BG392" s="142">
        <f>IF(N392="zákl. přenesená",J392,0)</f>
        <v>0</v>
      </c>
      <c r="BH392" s="142">
        <f>IF(N392="sníž. přenesená",J392,0)</f>
        <v>0</v>
      </c>
      <c r="BI392" s="142">
        <f>IF(N392="nulová",J392,0)</f>
        <v>0</v>
      </c>
      <c r="BJ392" s="18" t="s">
        <v>24</v>
      </c>
      <c r="BK392" s="142">
        <f>ROUND(I392*H392,2)</f>
        <v>0</v>
      </c>
      <c r="BL392" s="18" t="s">
        <v>134</v>
      </c>
      <c r="BM392" s="141" t="s">
        <v>903</v>
      </c>
    </row>
    <row r="393" spans="2:65" s="1" customFormat="1" ht="11.25">
      <c r="B393" s="34"/>
      <c r="D393" s="143" t="s">
        <v>136</v>
      </c>
      <c r="F393" s="144" t="s">
        <v>904</v>
      </c>
      <c r="I393" s="145"/>
      <c r="L393" s="34"/>
      <c r="M393" s="146"/>
      <c r="T393" s="55"/>
      <c r="AT393" s="18" t="s">
        <v>136</v>
      </c>
      <c r="AU393" s="18" t="s">
        <v>90</v>
      </c>
    </row>
    <row r="394" spans="2:65" s="12" customFormat="1" ht="11.25">
      <c r="B394" s="147"/>
      <c r="D394" s="148" t="s">
        <v>138</v>
      </c>
      <c r="E394" s="149" t="s">
        <v>3</v>
      </c>
      <c r="F394" s="150" t="s">
        <v>905</v>
      </c>
      <c r="H394" s="151">
        <v>1.8421987499999988</v>
      </c>
      <c r="I394" s="152"/>
      <c r="L394" s="147"/>
      <c r="M394" s="153"/>
      <c r="T394" s="154"/>
      <c r="AT394" s="149" t="s">
        <v>138</v>
      </c>
      <c r="AU394" s="149" t="s">
        <v>90</v>
      </c>
      <c r="AV394" s="12" t="s">
        <v>90</v>
      </c>
      <c r="AW394" s="12" t="s">
        <v>140</v>
      </c>
      <c r="AX394" s="12" t="s">
        <v>81</v>
      </c>
      <c r="AY394" s="149" t="s">
        <v>127</v>
      </c>
    </row>
    <row r="395" spans="2:65" s="13" customFormat="1" ht="11.25">
      <c r="B395" s="155"/>
      <c r="D395" s="148" t="s">
        <v>138</v>
      </c>
      <c r="E395" s="156" t="s">
        <v>3</v>
      </c>
      <c r="F395" s="157" t="s">
        <v>141</v>
      </c>
      <c r="H395" s="158">
        <v>1.8421987499999988</v>
      </c>
      <c r="I395" s="159"/>
      <c r="L395" s="155"/>
      <c r="M395" s="160"/>
      <c r="T395" s="161"/>
      <c r="AT395" s="156" t="s">
        <v>138</v>
      </c>
      <c r="AU395" s="156" t="s">
        <v>90</v>
      </c>
      <c r="AV395" s="13" t="s">
        <v>134</v>
      </c>
      <c r="AW395" s="13" t="s">
        <v>140</v>
      </c>
      <c r="AX395" s="13" t="s">
        <v>24</v>
      </c>
      <c r="AY395" s="156" t="s">
        <v>127</v>
      </c>
    </row>
    <row r="396" spans="2:65" s="1" customFormat="1" ht="16.5" customHeight="1">
      <c r="B396" s="129"/>
      <c r="C396" s="130" t="s">
        <v>620</v>
      </c>
      <c r="D396" s="130" t="s">
        <v>129</v>
      </c>
      <c r="E396" s="131" t="s">
        <v>906</v>
      </c>
      <c r="F396" s="132" t="s">
        <v>907</v>
      </c>
      <c r="G396" s="133" t="s">
        <v>132</v>
      </c>
      <c r="H396" s="134">
        <v>17.22</v>
      </c>
      <c r="I396" s="135"/>
      <c r="J396" s="136">
        <f>ROUND(I396*H396,2)</f>
        <v>0</v>
      </c>
      <c r="K396" s="132" t="s">
        <v>133</v>
      </c>
      <c r="L396" s="34"/>
      <c r="M396" s="137" t="s">
        <v>3</v>
      </c>
      <c r="N396" s="138" t="s">
        <v>52</v>
      </c>
      <c r="P396" s="139">
        <f>O396*H396</f>
        <v>0</v>
      </c>
      <c r="Q396" s="139">
        <v>4.5999999999999999E-3</v>
      </c>
      <c r="R396" s="139">
        <f>Q396*H396</f>
        <v>7.9211999999999991E-2</v>
      </c>
      <c r="S396" s="139">
        <v>0</v>
      </c>
      <c r="T396" s="140">
        <f>S396*H396</f>
        <v>0</v>
      </c>
      <c r="AR396" s="141" t="s">
        <v>134</v>
      </c>
      <c r="AT396" s="141" t="s">
        <v>129</v>
      </c>
      <c r="AU396" s="141" t="s">
        <v>90</v>
      </c>
      <c r="AY396" s="18" t="s">
        <v>127</v>
      </c>
      <c r="BE396" s="142">
        <f>IF(N396="základní",J396,0)</f>
        <v>0</v>
      </c>
      <c r="BF396" s="142">
        <f>IF(N396="snížená",J396,0)</f>
        <v>0</v>
      </c>
      <c r="BG396" s="142">
        <f>IF(N396="zákl. přenesená",J396,0)</f>
        <v>0</v>
      </c>
      <c r="BH396" s="142">
        <f>IF(N396="sníž. přenesená",J396,0)</f>
        <v>0</v>
      </c>
      <c r="BI396" s="142">
        <f>IF(N396="nulová",J396,0)</f>
        <v>0</v>
      </c>
      <c r="BJ396" s="18" t="s">
        <v>24</v>
      </c>
      <c r="BK396" s="142">
        <f>ROUND(I396*H396,2)</f>
        <v>0</v>
      </c>
      <c r="BL396" s="18" t="s">
        <v>134</v>
      </c>
      <c r="BM396" s="141" t="s">
        <v>908</v>
      </c>
    </row>
    <row r="397" spans="2:65" s="1" customFormat="1" ht="11.25">
      <c r="B397" s="34"/>
      <c r="D397" s="143" t="s">
        <v>136</v>
      </c>
      <c r="F397" s="144" t="s">
        <v>909</v>
      </c>
      <c r="I397" s="145"/>
      <c r="L397" s="34"/>
      <c r="M397" s="146"/>
      <c r="T397" s="55"/>
      <c r="AT397" s="18" t="s">
        <v>136</v>
      </c>
      <c r="AU397" s="18" t="s">
        <v>90</v>
      </c>
    </row>
    <row r="398" spans="2:65" s="12" customFormat="1" ht="11.25">
      <c r="B398" s="147"/>
      <c r="D398" s="148" t="s">
        <v>138</v>
      </c>
      <c r="E398" s="149" t="s">
        <v>3</v>
      </c>
      <c r="F398" s="150" t="s">
        <v>910</v>
      </c>
      <c r="H398" s="151">
        <v>17.22</v>
      </c>
      <c r="I398" s="152"/>
      <c r="L398" s="147"/>
      <c r="M398" s="153"/>
      <c r="T398" s="154"/>
      <c r="AT398" s="149" t="s">
        <v>138</v>
      </c>
      <c r="AU398" s="149" t="s">
        <v>90</v>
      </c>
      <c r="AV398" s="12" t="s">
        <v>90</v>
      </c>
      <c r="AW398" s="12" t="s">
        <v>140</v>
      </c>
      <c r="AX398" s="12" t="s">
        <v>81</v>
      </c>
      <c r="AY398" s="149" t="s">
        <v>127</v>
      </c>
    </row>
    <row r="399" spans="2:65" s="13" customFormat="1" ht="11.25">
      <c r="B399" s="155"/>
      <c r="D399" s="148" t="s">
        <v>138</v>
      </c>
      <c r="E399" s="156" t="s">
        <v>3</v>
      </c>
      <c r="F399" s="157" t="s">
        <v>141</v>
      </c>
      <c r="H399" s="158">
        <v>17.22</v>
      </c>
      <c r="I399" s="159"/>
      <c r="L399" s="155"/>
      <c r="M399" s="160"/>
      <c r="T399" s="161"/>
      <c r="AT399" s="156" t="s">
        <v>138</v>
      </c>
      <c r="AU399" s="156" t="s">
        <v>90</v>
      </c>
      <c r="AV399" s="13" t="s">
        <v>134</v>
      </c>
      <c r="AW399" s="13" t="s">
        <v>140</v>
      </c>
      <c r="AX399" s="13" t="s">
        <v>24</v>
      </c>
      <c r="AY399" s="156" t="s">
        <v>127</v>
      </c>
    </row>
    <row r="400" spans="2:65" s="1" customFormat="1" ht="16.5" customHeight="1">
      <c r="B400" s="129"/>
      <c r="C400" s="130" t="s">
        <v>626</v>
      </c>
      <c r="D400" s="130" t="s">
        <v>129</v>
      </c>
      <c r="E400" s="131" t="s">
        <v>911</v>
      </c>
      <c r="F400" s="132" t="s">
        <v>912</v>
      </c>
      <c r="G400" s="133" t="s">
        <v>132</v>
      </c>
      <c r="H400" s="134">
        <v>17.22</v>
      </c>
      <c r="I400" s="135"/>
      <c r="J400" s="136">
        <f>ROUND(I400*H400,2)</f>
        <v>0</v>
      </c>
      <c r="K400" s="132" t="s">
        <v>133</v>
      </c>
      <c r="L400" s="34"/>
      <c r="M400" s="137" t="s">
        <v>3</v>
      </c>
      <c r="N400" s="138" t="s">
        <v>52</v>
      </c>
      <c r="P400" s="139">
        <f>O400*H400</f>
        <v>0</v>
      </c>
      <c r="Q400" s="139">
        <v>0</v>
      </c>
      <c r="R400" s="139">
        <f>Q400*H400</f>
        <v>0</v>
      </c>
      <c r="S400" s="139">
        <v>0</v>
      </c>
      <c r="T400" s="140">
        <f>S400*H400</f>
        <v>0</v>
      </c>
      <c r="AR400" s="141" t="s">
        <v>134</v>
      </c>
      <c r="AT400" s="141" t="s">
        <v>129</v>
      </c>
      <c r="AU400" s="141" t="s">
        <v>90</v>
      </c>
      <c r="AY400" s="18" t="s">
        <v>127</v>
      </c>
      <c r="BE400" s="142">
        <f>IF(N400="základní",J400,0)</f>
        <v>0</v>
      </c>
      <c r="BF400" s="142">
        <f>IF(N400="snížená",J400,0)</f>
        <v>0</v>
      </c>
      <c r="BG400" s="142">
        <f>IF(N400="zákl. přenesená",J400,0)</f>
        <v>0</v>
      </c>
      <c r="BH400" s="142">
        <f>IF(N400="sníž. přenesená",J400,0)</f>
        <v>0</v>
      </c>
      <c r="BI400" s="142">
        <f>IF(N400="nulová",J400,0)</f>
        <v>0</v>
      </c>
      <c r="BJ400" s="18" t="s">
        <v>24</v>
      </c>
      <c r="BK400" s="142">
        <f>ROUND(I400*H400,2)</f>
        <v>0</v>
      </c>
      <c r="BL400" s="18" t="s">
        <v>134</v>
      </c>
      <c r="BM400" s="141" t="s">
        <v>913</v>
      </c>
    </row>
    <row r="401" spans="2:65" s="1" customFormat="1" ht="11.25">
      <c r="B401" s="34"/>
      <c r="D401" s="143" t="s">
        <v>136</v>
      </c>
      <c r="F401" s="144" t="s">
        <v>914</v>
      </c>
      <c r="I401" s="145"/>
      <c r="L401" s="34"/>
      <c r="M401" s="146"/>
      <c r="T401" s="55"/>
      <c r="AT401" s="18" t="s">
        <v>136</v>
      </c>
      <c r="AU401" s="18" t="s">
        <v>90</v>
      </c>
    </row>
    <row r="402" spans="2:65" s="12" customFormat="1" ht="11.25">
      <c r="B402" s="147"/>
      <c r="D402" s="148" t="s">
        <v>138</v>
      </c>
      <c r="E402" s="149" t="s">
        <v>3</v>
      </c>
      <c r="F402" s="150" t="s">
        <v>910</v>
      </c>
      <c r="H402" s="151">
        <v>17.22</v>
      </c>
      <c r="I402" s="152"/>
      <c r="L402" s="147"/>
      <c r="M402" s="153"/>
      <c r="T402" s="154"/>
      <c r="AT402" s="149" t="s">
        <v>138</v>
      </c>
      <c r="AU402" s="149" t="s">
        <v>90</v>
      </c>
      <c r="AV402" s="12" t="s">
        <v>90</v>
      </c>
      <c r="AW402" s="12" t="s">
        <v>140</v>
      </c>
      <c r="AX402" s="12" t="s">
        <v>81</v>
      </c>
      <c r="AY402" s="149" t="s">
        <v>127</v>
      </c>
    </row>
    <row r="403" spans="2:65" s="13" customFormat="1" ht="11.25">
      <c r="B403" s="155"/>
      <c r="D403" s="148" t="s">
        <v>138</v>
      </c>
      <c r="E403" s="156" t="s">
        <v>3</v>
      </c>
      <c r="F403" s="157" t="s">
        <v>141</v>
      </c>
      <c r="H403" s="158">
        <v>17.22</v>
      </c>
      <c r="I403" s="159"/>
      <c r="L403" s="155"/>
      <c r="M403" s="160"/>
      <c r="T403" s="161"/>
      <c r="AT403" s="156" t="s">
        <v>138</v>
      </c>
      <c r="AU403" s="156" t="s">
        <v>90</v>
      </c>
      <c r="AV403" s="13" t="s">
        <v>134</v>
      </c>
      <c r="AW403" s="13" t="s">
        <v>140</v>
      </c>
      <c r="AX403" s="13" t="s">
        <v>24</v>
      </c>
      <c r="AY403" s="156" t="s">
        <v>127</v>
      </c>
    </row>
    <row r="404" spans="2:65" s="1" customFormat="1" ht="16.5" customHeight="1">
      <c r="B404" s="129"/>
      <c r="C404" s="130" t="s">
        <v>631</v>
      </c>
      <c r="D404" s="130" t="s">
        <v>129</v>
      </c>
      <c r="E404" s="131" t="s">
        <v>478</v>
      </c>
      <c r="F404" s="132" t="s">
        <v>479</v>
      </c>
      <c r="G404" s="133" t="s">
        <v>232</v>
      </c>
      <c r="H404" s="134">
        <v>6</v>
      </c>
      <c r="I404" s="135"/>
      <c r="J404" s="136">
        <f>ROUND(I404*H404,2)</f>
        <v>0</v>
      </c>
      <c r="K404" s="132" t="s">
        <v>133</v>
      </c>
      <c r="L404" s="34"/>
      <c r="M404" s="137" t="s">
        <v>3</v>
      </c>
      <c r="N404" s="138" t="s">
        <v>52</v>
      </c>
      <c r="P404" s="139">
        <f>O404*H404</f>
        <v>0</v>
      </c>
      <c r="Q404" s="139">
        <v>9.0000000000000006E-5</v>
      </c>
      <c r="R404" s="139">
        <f>Q404*H404</f>
        <v>5.4000000000000001E-4</v>
      </c>
      <c r="S404" s="139">
        <v>0</v>
      </c>
      <c r="T404" s="140">
        <f>S404*H404</f>
        <v>0</v>
      </c>
      <c r="AR404" s="141" t="s">
        <v>134</v>
      </c>
      <c r="AT404" s="141" t="s">
        <v>129</v>
      </c>
      <c r="AU404" s="141" t="s">
        <v>90</v>
      </c>
      <c r="AY404" s="18" t="s">
        <v>127</v>
      </c>
      <c r="BE404" s="142">
        <f>IF(N404="základní",J404,0)</f>
        <v>0</v>
      </c>
      <c r="BF404" s="142">
        <f>IF(N404="snížená",J404,0)</f>
        <v>0</v>
      </c>
      <c r="BG404" s="142">
        <f>IF(N404="zákl. přenesená",J404,0)</f>
        <v>0</v>
      </c>
      <c r="BH404" s="142">
        <f>IF(N404="sníž. přenesená",J404,0)</f>
        <v>0</v>
      </c>
      <c r="BI404" s="142">
        <f>IF(N404="nulová",J404,0)</f>
        <v>0</v>
      </c>
      <c r="BJ404" s="18" t="s">
        <v>24</v>
      </c>
      <c r="BK404" s="142">
        <f>ROUND(I404*H404,2)</f>
        <v>0</v>
      </c>
      <c r="BL404" s="18" t="s">
        <v>134</v>
      </c>
      <c r="BM404" s="141" t="s">
        <v>480</v>
      </c>
    </row>
    <row r="405" spans="2:65" s="1" customFormat="1" ht="11.25">
      <c r="B405" s="34"/>
      <c r="D405" s="143" t="s">
        <v>136</v>
      </c>
      <c r="F405" s="144" t="s">
        <v>481</v>
      </c>
      <c r="I405" s="145"/>
      <c r="L405" s="34"/>
      <c r="M405" s="146"/>
      <c r="T405" s="55"/>
      <c r="AT405" s="18" t="s">
        <v>136</v>
      </c>
      <c r="AU405" s="18" t="s">
        <v>90</v>
      </c>
    </row>
    <row r="406" spans="2:65" s="12" customFormat="1" ht="11.25">
      <c r="B406" s="147"/>
      <c r="D406" s="148" t="s">
        <v>138</v>
      </c>
      <c r="E406" s="149" t="s">
        <v>3</v>
      </c>
      <c r="F406" s="150" t="s">
        <v>915</v>
      </c>
      <c r="H406" s="151">
        <v>6</v>
      </c>
      <c r="I406" s="152"/>
      <c r="L406" s="147"/>
      <c r="M406" s="153"/>
      <c r="T406" s="154"/>
      <c r="AT406" s="149" t="s">
        <v>138</v>
      </c>
      <c r="AU406" s="149" t="s">
        <v>90</v>
      </c>
      <c r="AV406" s="12" t="s">
        <v>90</v>
      </c>
      <c r="AW406" s="12" t="s">
        <v>140</v>
      </c>
      <c r="AX406" s="12" t="s">
        <v>81</v>
      </c>
      <c r="AY406" s="149" t="s">
        <v>127</v>
      </c>
    </row>
    <row r="407" spans="2:65" s="13" customFormat="1" ht="11.25">
      <c r="B407" s="155"/>
      <c r="D407" s="148" t="s">
        <v>138</v>
      </c>
      <c r="E407" s="156" t="s">
        <v>3</v>
      </c>
      <c r="F407" s="157" t="s">
        <v>141</v>
      </c>
      <c r="H407" s="158">
        <v>6</v>
      </c>
      <c r="I407" s="159"/>
      <c r="L407" s="155"/>
      <c r="M407" s="160"/>
      <c r="T407" s="161"/>
      <c r="AT407" s="156" t="s">
        <v>138</v>
      </c>
      <c r="AU407" s="156" t="s">
        <v>90</v>
      </c>
      <c r="AV407" s="13" t="s">
        <v>134</v>
      </c>
      <c r="AW407" s="13" t="s">
        <v>140</v>
      </c>
      <c r="AX407" s="13" t="s">
        <v>24</v>
      </c>
      <c r="AY407" s="156" t="s">
        <v>127</v>
      </c>
    </row>
    <row r="408" spans="2:65" s="1" customFormat="1" ht="16.5" customHeight="1">
      <c r="B408" s="129"/>
      <c r="C408" s="130" t="s">
        <v>636</v>
      </c>
      <c r="D408" s="130" t="s">
        <v>129</v>
      </c>
      <c r="E408" s="131" t="s">
        <v>916</v>
      </c>
      <c r="F408" s="132" t="s">
        <v>917</v>
      </c>
      <c r="G408" s="133" t="s">
        <v>918</v>
      </c>
      <c r="H408" s="134">
        <v>1</v>
      </c>
      <c r="I408" s="135"/>
      <c r="J408" s="136">
        <f>ROUND(I408*H408,2)</f>
        <v>0</v>
      </c>
      <c r="K408" s="132" t="s">
        <v>3</v>
      </c>
      <c r="L408" s="34"/>
      <c r="M408" s="137" t="s">
        <v>3</v>
      </c>
      <c r="N408" s="138" t="s">
        <v>52</v>
      </c>
      <c r="P408" s="139">
        <f>O408*H408</f>
        <v>0</v>
      </c>
      <c r="Q408" s="139">
        <v>9.0000000000000006E-5</v>
      </c>
      <c r="R408" s="139">
        <f>Q408*H408</f>
        <v>9.0000000000000006E-5</v>
      </c>
      <c r="S408" s="139">
        <v>0</v>
      </c>
      <c r="T408" s="140">
        <f>S408*H408</f>
        <v>0</v>
      </c>
      <c r="AR408" s="141" t="s">
        <v>134</v>
      </c>
      <c r="AT408" s="141" t="s">
        <v>129</v>
      </c>
      <c r="AU408" s="141" t="s">
        <v>90</v>
      </c>
      <c r="AY408" s="18" t="s">
        <v>127</v>
      </c>
      <c r="BE408" s="142">
        <f>IF(N408="základní",J408,0)</f>
        <v>0</v>
      </c>
      <c r="BF408" s="142">
        <f>IF(N408="snížená",J408,0)</f>
        <v>0</v>
      </c>
      <c r="BG408" s="142">
        <f>IF(N408="zákl. přenesená",J408,0)</f>
        <v>0</v>
      </c>
      <c r="BH408" s="142">
        <f>IF(N408="sníž. přenesená",J408,0)</f>
        <v>0</v>
      </c>
      <c r="BI408" s="142">
        <f>IF(N408="nulová",J408,0)</f>
        <v>0</v>
      </c>
      <c r="BJ408" s="18" t="s">
        <v>24</v>
      </c>
      <c r="BK408" s="142">
        <f>ROUND(I408*H408,2)</f>
        <v>0</v>
      </c>
      <c r="BL408" s="18" t="s">
        <v>134</v>
      </c>
      <c r="BM408" s="141" t="s">
        <v>919</v>
      </c>
    </row>
    <row r="409" spans="2:65" s="12" customFormat="1" ht="11.25">
      <c r="B409" s="147"/>
      <c r="D409" s="148" t="s">
        <v>138</v>
      </c>
      <c r="E409" s="149" t="s">
        <v>3</v>
      </c>
      <c r="F409" s="150" t="s">
        <v>920</v>
      </c>
      <c r="H409" s="151">
        <v>1</v>
      </c>
      <c r="I409" s="152"/>
      <c r="L409" s="147"/>
      <c r="M409" s="153"/>
      <c r="T409" s="154"/>
      <c r="AT409" s="149" t="s">
        <v>138</v>
      </c>
      <c r="AU409" s="149" t="s">
        <v>90</v>
      </c>
      <c r="AV409" s="12" t="s">
        <v>90</v>
      </c>
      <c r="AW409" s="12" t="s">
        <v>140</v>
      </c>
      <c r="AX409" s="12" t="s">
        <v>81</v>
      </c>
      <c r="AY409" s="149" t="s">
        <v>127</v>
      </c>
    </row>
    <row r="410" spans="2:65" s="13" customFormat="1" ht="11.25">
      <c r="B410" s="155"/>
      <c r="D410" s="148" t="s">
        <v>138</v>
      </c>
      <c r="E410" s="156" t="s">
        <v>3</v>
      </c>
      <c r="F410" s="157" t="s">
        <v>141</v>
      </c>
      <c r="H410" s="158">
        <v>1</v>
      </c>
      <c r="I410" s="159"/>
      <c r="L410" s="155"/>
      <c r="M410" s="160"/>
      <c r="T410" s="161"/>
      <c r="AT410" s="156" t="s">
        <v>138</v>
      </c>
      <c r="AU410" s="156" t="s">
        <v>90</v>
      </c>
      <c r="AV410" s="13" t="s">
        <v>134</v>
      </c>
      <c r="AW410" s="13" t="s">
        <v>140</v>
      </c>
      <c r="AX410" s="13" t="s">
        <v>24</v>
      </c>
      <c r="AY410" s="156" t="s">
        <v>127</v>
      </c>
    </row>
    <row r="411" spans="2:65" s="1" customFormat="1" ht="16.5" customHeight="1">
      <c r="B411" s="129"/>
      <c r="C411" s="130" t="s">
        <v>642</v>
      </c>
      <c r="D411" s="130" t="s">
        <v>129</v>
      </c>
      <c r="E411" s="131" t="s">
        <v>921</v>
      </c>
      <c r="F411" s="132" t="s">
        <v>922</v>
      </c>
      <c r="G411" s="133" t="s">
        <v>918</v>
      </c>
      <c r="H411" s="134">
        <v>1</v>
      </c>
      <c r="I411" s="135"/>
      <c r="J411" s="136">
        <f>ROUND(I411*H411,2)</f>
        <v>0</v>
      </c>
      <c r="K411" s="132" t="s">
        <v>3</v>
      </c>
      <c r="L411" s="34"/>
      <c r="M411" s="137" t="s">
        <v>3</v>
      </c>
      <c r="N411" s="138" t="s">
        <v>52</v>
      </c>
      <c r="P411" s="139">
        <f>O411*H411</f>
        <v>0</v>
      </c>
      <c r="Q411" s="139">
        <v>9.0000000000000006E-5</v>
      </c>
      <c r="R411" s="139">
        <f>Q411*H411</f>
        <v>9.0000000000000006E-5</v>
      </c>
      <c r="S411" s="139">
        <v>0</v>
      </c>
      <c r="T411" s="140">
        <f>S411*H411</f>
        <v>0</v>
      </c>
      <c r="AR411" s="141" t="s">
        <v>134</v>
      </c>
      <c r="AT411" s="141" t="s">
        <v>129</v>
      </c>
      <c r="AU411" s="141" t="s">
        <v>90</v>
      </c>
      <c r="AY411" s="18" t="s">
        <v>127</v>
      </c>
      <c r="BE411" s="142">
        <f>IF(N411="základní",J411,0)</f>
        <v>0</v>
      </c>
      <c r="BF411" s="142">
        <f>IF(N411="snížená",J411,0)</f>
        <v>0</v>
      </c>
      <c r="BG411" s="142">
        <f>IF(N411="zákl. přenesená",J411,0)</f>
        <v>0</v>
      </c>
      <c r="BH411" s="142">
        <f>IF(N411="sníž. přenesená",J411,0)</f>
        <v>0</v>
      </c>
      <c r="BI411" s="142">
        <f>IF(N411="nulová",J411,0)</f>
        <v>0</v>
      </c>
      <c r="BJ411" s="18" t="s">
        <v>24</v>
      </c>
      <c r="BK411" s="142">
        <f>ROUND(I411*H411,2)</f>
        <v>0</v>
      </c>
      <c r="BL411" s="18" t="s">
        <v>134</v>
      </c>
      <c r="BM411" s="141" t="s">
        <v>923</v>
      </c>
    </row>
    <row r="412" spans="2:65" s="14" customFormat="1" ht="11.25">
      <c r="B412" s="162"/>
      <c r="D412" s="148" t="s">
        <v>138</v>
      </c>
      <c r="E412" s="163" t="s">
        <v>3</v>
      </c>
      <c r="F412" s="164" t="s">
        <v>924</v>
      </c>
      <c r="H412" s="163" t="s">
        <v>3</v>
      </c>
      <c r="I412" s="165"/>
      <c r="L412" s="162"/>
      <c r="M412" s="166"/>
      <c r="T412" s="167"/>
      <c r="AT412" s="163" t="s">
        <v>138</v>
      </c>
      <c r="AU412" s="163" t="s">
        <v>90</v>
      </c>
      <c r="AV412" s="14" t="s">
        <v>24</v>
      </c>
      <c r="AW412" s="14" t="s">
        <v>140</v>
      </c>
      <c r="AX412" s="14" t="s">
        <v>81</v>
      </c>
      <c r="AY412" s="163" t="s">
        <v>127</v>
      </c>
    </row>
    <row r="413" spans="2:65" s="12" customFormat="1" ht="11.25">
      <c r="B413" s="147"/>
      <c r="D413" s="148" t="s">
        <v>138</v>
      </c>
      <c r="E413" s="149" t="s">
        <v>3</v>
      </c>
      <c r="F413" s="150" t="s">
        <v>925</v>
      </c>
      <c r="H413" s="151">
        <v>1</v>
      </c>
      <c r="I413" s="152"/>
      <c r="L413" s="147"/>
      <c r="M413" s="153"/>
      <c r="T413" s="154"/>
      <c r="AT413" s="149" t="s">
        <v>138</v>
      </c>
      <c r="AU413" s="149" t="s">
        <v>90</v>
      </c>
      <c r="AV413" s="12" t="s">
        <v>90</v>
      </c>
      <c r="AW413" s="12" t="s">
        <v>140</v>
      </c>
      <c r="AX413" s="12" t="s">
        <v>81</v>
      </c>
      <c r="AY413" s="149" t="s">
        <v>127</v>
      </c>
    </row>
    <row r="414" spans="2:65" s="13" customFormat="1" ht="11.25">
      <c r="B414" s="155"/>
      <c r="D414" s="148" t="s">
        <v>138</v>
      </c>
      <c r="E414" s="156" t="s">
        <v>3</v>
      </c>
      <c r="F414" s="157" t="s">
        <v>141</v>
      </c>
      <c r="H414" s="158">
        <v>1</v>
      </c>
      <c r="I414" s="159"/>
      <c r="L414" s="155"/>
      <c r="M414" s="160"/>
      <c r="T414" s="161"/>
      <c r="AT414" s="156" t="s">
        <v>138</v>
      </c>
      <c r="AU414" s="156" t="s">
        <v>90</v>
      </c>
      <c r="AV414" s="13" t="s">
        <v>134</v>
      </c>
      <c r="AW414" s="13" t="s">
        <v>140</v>
      </c>
      <c r="AX414" s="13" t="s">
        <v>24</v>
      </c>
      <c r="AY414" s="156" t="s">
        <v>127</v>
      </c>
    </row>
    <row r="415" spans="2:65" s="1" customFormat="1" ht="16.5" customHeight="1">
      <c r="B415" s="129"/>
      <c r="C415" s="130" t="s">
        <v>926</v>
      </c>
      <c r="D415" s="130" t="s">
        <v>129</v>
      </c>
      <c r="E415" s="131" t="s">
        <v>927</v>
      </c>
      <c r="F415" s="132" t="s">
        <v>928</v>
      </c>
      <c r="G415" s="133" t="s">
        <v>918</v>
      </c>
      <c r="H415" s="134">
        <v>1</v>
      </c>
      <c r="I415" s="135"/>
      <c r="J415" s="136">
        <f>ROUND(I415*H415,2)</f>
        <v>0</v>
      </c>
      <c r="K415" s="132" t="s">
        <v>3</v>
      </c>
      <c r="L415" s="34"/>
      <c r="M415" s="137" t="s">
        <v>3</v>
      </c>
      <c r="N415" s="138" t="s">
        <v>52</v>
      </c>
      <c r="P415" s="139">
        <f>O415*H415</f>
        <v>0</v>
      </c>
      <c r="Q415" s="139">
        <v>9.0000000000000006E-5</v>
      </c>
      <c r="R415" s="139">
        <f>Q415*H415</f>
        <v>9.0000000000000006E-5</v>
      </c>
      <c r="S415" s="139">
        <v>0</v>
      </c>
      <c r="T415" s="140">
        <f>S415*H415</f>
        <v>0</v>
      </c>
      <c r="AR415" s="141" t="s">
        <v>134</v>
      </c>
      <c r="AT415" s="141" t="s">
        <v>129</v>
      </c>
      <c r="AU415" s="141" t="s">
        <v>90</v>
      </c>
      <c r="AY415" s="18" t="s">
        <v>127</v>
      </c>
      <c r="BE415" s="142">
        <f>IF(N415="základní",J415,0)</f>
        <v>0</v>
      </c>
      <c r="BF415" s="142">
        <f>IF(N415="snížená",J415,0)</f>
        <v>0</v>
      </c>
      <c r="BG415" s="142">
        <f>IF(N415="zákl. přenesená",J415,0)</f>
        <v>0</v>
      </c>
      <c r="BH415" s="142">
        <f>IF(N415="sníž. přenesená",J415,0)</f>
        <v>0</v>
      </c>
      <c r="BI415" s="142">
        <f>IF(N415="nulová",J415,0)</f>
        <v>0</v>
      </c>
      <c r="BJ415" s="18" t="s">
        <v>24</v>
      </c>
      <c r="BK415" s="142">
        <f>ROUND(I415*H415,2)</f>
        <v>0</v>
      </c>
      <c r="BL415" s="18" t="s">
        <v>134</v>
      </c>
      <c r="BM415" s="141" t="s">
        <v>929</v>
      </c>
    </row>
    <row r="416" spans="2:65" s="12" customFormat="1" ht="11.25">
      <c r="B416" s="147"/>
      <c r="D416" s="148" t="s">
        <v>138</v>
      </c>
      <c r="E416" s="149" t="s">
        <v>3</v>
      </c>
      <c r="F416" s="150" t="s">
        <v>930</v>
      </c>
      <c r="H416" s="151">
        <v>1</v>
      </c>
      <c r="I416" s="152"/>
      <c r="L416" s="147"/>
      <c r="M416" s="153"/>
      <c r="T416" s="154"/>
      <c r="AT416" s="149" t="s">
        <v>138</v>
      </c>
      <c r="AU416" s="149" t="s">
        <v>90</v>
      </c>
      <c r="AV416" s="12" t="s">
        <v>90</v>
      </c>
      <c r="AW416" s="12" t="s">
        <v>140</v>
      </c>
      <c r="AX416" s="12" t="s">
        <v>81</v>
      </c>
      <c r="AY416" s="149" t="s">
        <v>127</v>
      </c>
    </row>
    <row r="417" spans="2:65" s="13" customFormat="1" ht="11.25">
      <c r="B417" s="155"/>
      <c r="D417" s="148" t="s">
        <v>138</v>
      </c>
      <c r="E417" s="156" t="s">
        <v>3</v>
      </c>
      <c r="F417" s="157" t="s">
        <v>141</v>
      </c>
      <c r="H417" s="158">
        <v>1</v>
      </c>
      <c r="I417" s="159"/>
      <c r="L417" s="155"/>
      <c r="M417" s="160"/>
      <c r="T417" s="161"/>
      <c r="AT417" s="156" t="s">
        <v>138</v>
      </c>
      <c r="AU417" s="156" t="s">
        <v>90</v>
      </c>
      <c r="AV417" s="13" t="s">
        <v>134</v>
      </c>
      <c r="AW417" s="13" t="s">
        <v>140</v>
      </c>
      <c r="AX417" s="13" t="s">
        <v>24</v>
      </c>
      <c r="AY417" s="156" t="s">
        <v>127</v>
      </c>
    </row>
    <row r="418" spans="2:65" s="11" customFormat="1" ht="22.9" customHeight="1">
      <c r="B418" s="117"/>
      <c r="D418" s="118" t="s">
        <v>80</v>
      </c>
      <c r="E418" s="127" t="s">
        <v>180</v>
      </c>
      <c r="F418" s="127" t="s">
        <v>482</v>
      </c>
      <c r="I418" s="120"/>
      <c r="J418" s="128">
        <f>BK418</f>
        <v>0</v>
      </c>
      <c r="L418" s="117"/>
      <c r="M418" s="122"/>
      <c r="P418" s="123">
        <f>SUM(P419:P478)</f>
        <v>0</v>
      </c>
      <c r="R418" s="123">
        <f>SUM(R419:R478)</f>
        <v>10.960731000000001</v>
      </c>
      <c r="T418" s="124">
        <f>SUM(T419:T478)</f>
        <v>5.6730200000000002</v>
      </c>
      <c r="AR418" s="118" t="s">
        <v>24</v>
      </c>
      <c r="AT418" s="125" t="s">
        <v>80</v>
      </c>
      <c r="AU418" s="125" t="s">
        <v>24</v>
      </c>
      <c r="AY418" s="118" t="s">
        <v>127</v>
      </c>
      <c r="BK418" s="126">
        <f>SUM(BK419:BK478)</f>
        <v>0</v>
      </c>
    </row>
    <row r="419" spans="2:65" s="1" customFormat="1" ht="16.5" customHeight="1">
      <c r="B419" s="129"/>
      <c r="C419" s="130" t="s">
        <v>931</v>
      </c>
      <c r="D419" s="130" t="s">
        <v>129</v>
      </c>
      <c r="E419" s="131" t="s">
        <v>932</v>
      </c>
      <c r="F419" s="132" t="s">
        <v>933</v>
      </c>
      <c r="G419" s="133" t="s">
        <v>232</v>
      </c>
      <c r="H419" s="134">
        <v>49</v>
      </c>
      <c r="I419" s="135"/>
      <c r="J419" s="136">
        <f>ROUND(I419*H419,2)</f>
        <v>0</v>
      </c>
      <c r="K419" s="132" t="s">
        <v>133</v>
      </c>
      <c r="L419" s="34"/>
      <c r="M419" s="137" t="s">
        <v>3</v>
      </c>
      <c r="N419" s="138" t="s">
        <v>52</v>
      </c>
      <c r="P419" s="139">
        <f>O419*H419</f>
        <v>0</v>
      </c>
      <c r="Q419" s="139">
        <v>2.9999999999999997E-4</v>
      </c>
      <c r="R419" s="139">
        <f>Q419*H419</f>
        <v>1.47E-2</v>
      </c>
      <c r="S419" s="139">
        <v>0</v>
      </c>
      <c r="T419" s="140">
        <f>S419*H419</f>
        <v>0</v>
      </c>
      <c r="AR419" s="141" t="s">
        <v>134</v>
      </c>
      <c r="AT419" s="141" t="s">
        <v>129</v>
      </c>
      <c r="AU419" s="141" t="s">
        <v>90</v>
      </c>
      <c r="AY419" s="18" t="s">
        <v>127</v>
      </c>
      <c r="BE419" s="142">
        <f>IF(N419="základní",J419,0)</f>
        <v>0</v>
      </c>
      <c r="BF419" s="142">
        <f>IF(N419="snížená",J419,0)</f>
        <v>0</v>
      </c>
      <c r="BG419" s="142">
        <f>IF(N419="zákl. přenesená",J419,0)</f>
        <v>0</v>
      </c>
      <c r="BH419" s="142">
        <f>IF(N419="sníž. přenesená",J419,0)</f>
        <v>0</v>
      </c>
      <c r="BI419" s="142">
        <f>IF(N419="nulová",J419,0)</f>
        <v>0</v>
      </c>
      <c r="BJ419" s="18" t="s">
        <v>24</v>
      </c>
      <c r="BK419" s="142">
        <f>ROUND(I419*H419,2)</f>
        <v>0</v>
      </c>
      <c r="BL419" s="18" t="s">
        <v>134</v>
      </c>
      <c r="BM419" s="141" t="s">
        <v>934</v>
      </c>
    </row>
    <row r="420" spans="2:65" s="1" customFormat="1" ht="11.25">
      <c r="B420" s="34"/>
      <c r="D420" s="143" t="s">
        <v>136</v>
      </c>
      <c r="F420" s="144" t="s">
        <v>935</v>
      </c>
      <c r="I420" s="145"/>
      <c r="L420" s="34"/>
      <c r="M420" s="146"/>
      <c r="T420" s="55"/>
      <c r="AT420" s="18" t="s">
        <v>136</v>
      </c>
      <c r="AU420" s="18" t="s">
        <v>90</v>
      </c>
    </row>
    <row r="421" spans="2:65" s="12" customFormat="1" ht="11.25">
      <c r="B421" s="147"/>
      <c r="D421" s="148" t="s">
        <v>138</v>
      </c>
      <c r="E421" s="149" t="s">
        <v>3</v>
      </c>
      <c r="F421" s="150" t="s">
        <v>936</v>
      </c>
      <c r="H421" s="151">
        <v>49</v>
      </c>
      <c r="I421" s="152"/>
      <c r="L421" s="147"/>
      <c r="M421" s="153"/>
      <c r="T421" s="154"/>
      <c r="AT421" s="149" t="s">
        <v>138</v>
      </c>
      <c r="AU421" s="149" t="s">
        <v>90</v>
      </c>
      <c r="AV421" s="12" t="s">
        <v>90</v>
      </c>
      <c r="AW421" s="12" t="s">
        <v>140</v>
      </c>
      <c r="AX421" s="12" t="s">
        <v>81</v>
      </c>
      <c r="AY421" s="149" t="s">
        <v>127</v>
      </c>
    </row>
    <row r="422" spans="2:65" s="13" customFormat="1" ht="11.25">
      <c r="B422" s="155"/>
      <c r="D422" s="148" t="s">
        <v>138</v>
      </c>
      <c r="E422" s="156" t="s">
        <v>3</v>
      </c>
      <c r="F422" s="157" t="s">
        <v>141</v>
      </c>
      <c r="H422" s="158">
        <v>49</v>
      </c>
      <c r="I422" s="159"/>
      <c r="L422" s="155"/>
      <c r="M422" s="160"/>
      <c r="T422" s="161"/>
      <c r="AT422" s="156" t="s">
        <v>138</v>
      </c>
      <c r="AU422" s="156" t="s">
        <v>90</v>
      </c>
      <c r="AV422" s="13" t="s">
        <v>134</v>
      </c>
      <c r="AW422" s="13" t="s">
        <v>140</v>
      </c>
      <c r="AX422" s="13" t="s">
        <v>24</v>
      </c>
      <c r="AY422" s="156" t="s">
        <v>127</v>
      </c>
    </row>
    <row r="423" spans="2:65" s="1" customFormat="1" ht="16.5" customHeight="1">
      <c r="B423" s="129"/>
      <c r="C423" s="172" t="s">
        <v>937</v>
      </c>
      <c r="D423" s="172" t="s">
        <v>297</v>
      </c>
      <c r="E423" s="173" t="s">
        <v>938</v>
      </c>
      <c r="F423" s="174" t="s">
        <v>939</v>
      </c>
      <c r="G423" s="175" t="s">
        <v>232</v>
      </c>
      <c r="H423" s="176">
        <v>49</v>
      </c>
      <c r="I423" s="177"/>
      <c r="J423" s="178">
        <f>ROUND(I423*H423,2)</f>
        <v>0</v>
      </c>
      <c r="K423" s="174" t="s">
        <v>133</v>
      </c>
      <c r="L423" s="179"/>
      <c r="M423" s="180" t="s">
        <v>3</v>
      </c>
      <c r="N423" s="181" t="s">
        <v>52</v>
      </c>
      <c r="P423" s="139">
        <f>O423*H423</f>
        <v>0</v>
      </c>
      <c r="Q423" s="139">
        <v>0.03</v>
      </c>
      <c r="R423" s="139">
        <f>Q423*H423</f>
        <v>1.47</v>
      </c>
      <c r="S423" s="139">
        <v>0</v>
      </c>
      <c r="T423" s="140">
        <f>S423*H423</f>
        <v>0</v>
      </c>
      <c r="AR423" s="141" t="s">
        <v>174</v>
      </c>
      <c r="AT423" s="141" t="s">
        <v>297</v>
      </c>
      <c r="AU423" s="141" t="s">
        <v>90</v>
      </c>
      <c r="AY423" s="18" t="s">
        <v>127</v>
      </c>
      <c r="BE423" s="142">
        <f>IF(N423="základní",J423,0)</f>
        <v>0</v>
      </c>
      <c r="BF423" s="142">
        <f>IF(N423="snížená",J423,0)</f>
        <v>0</v>
      </c>
      <c r="BG423" s="142">
        <f>IF(N423="zákl. přenesená",J423,0)</f>
        <v>0</v>
      </c>
      <c r="BH423" s="142">
        <f>IF(N423="sníž. přenesená",J423,0)</f>
        <v>0</v>
      </c>
      <c r="BI423" s="142">
        <f>IF(N423="nulová",J423,0)</f>
        <v>0</v>
      </c>
      <c r="BJ423" s="18" t="s">
        <v>24</v>
      </c>
      <c r="BK423" s="142">
        <f>ROUND(I423*H423,2)</f>
        <v>0</v>
      </c>
      <c r="BL423" s="18" t="s">
        <v>134</v>
      </c>
      <c r="BM423" s="141" t="s">
        <v>940</v>
      </c>
    </row>
    <row r="424" spans="2:65" s="12" customFormat="1" ht="11.25">
      <c r="B424" s="147"/>
      <c r="D424" s="148" t="s">
        <v>138</v>
      </c>
      <c r="E424" s="149" t="s">
        <v>3</v>
      </c>
      <c r="F424" s="150" t="s">
        <v>936</v>
      </c>
      <c r="H424" s="151">
        <v>49</v>
      </c>
      <c r="I424" s="152"/>
      <c r="L424" s="147"/>
      <c r="M424" s="153"/>
      <c r="T424" s="154"/>
      <c r="AT424" s="149" t="s">
        <v>138</v>
      </c>
      <c r="AU424" s="149" t="s">
        <v>90</v>
      </c>
      <c r="AV424" s="12" t="s">
        <v>90</v>
      </c>
      <c r="AW424" s="12" t="s">
        <v>140</v>
      </c>
      <c r="AX424" s="12" t="s">
        <v>81</v>
      </c>
      <c r="AY424" s="149" t="s">
        <v>127</v>
      </c>
    </row>
    <row r="425" spans="2:65" s="13" customFormat="1" ht="11.25">
      <c r="B425" s="155"/>
      <c r="D425" s="148" t="s">
        <v>138</v>
      </c>
      <c r="E425" s="156" t="s">
        <v>3</v>
      </c>
      <c r="F425" s="157" t="s">
        <v>141</v>
      </c>
      <c r="H425" s="158">
        <v>49</v>
      </c>
      <c r="I425" s="159"/>
      <c r="L425" s="155"/>
      <c r="M425" s="160"/>
      <c r="T425" s="161"/>
      <c r="AT425" s="156" t="s">
        <v>138</v>
      </c>
      <c r="AU425" s="156" t="s">
        <v>90</v>
      </c>
      <c r="AV425" s="13" t="s">
        <v>134</v>
      </c>
      <c r="AW425" s="13" t="s">
        <v>140</v>
      </c>
      <c r="AX425" s="13" t="s">
        <v>24</v>
      </c>
      <c r="AY425" s="156" t="s">
        <v>127</v>
      </c>
    </row>
    <row r="426" spans="2:65" s="1" customFormat="1" ht="24.2" customHeight="1">
      <c r="B426" s="129"/>
      <c r="C426" s="130" t="s">
        <v>941</v>
      </c>
      <c r="D426" s="130" t="s">
        <v>129</v>
      </c>
      <c r="E426" s="131" t="s">
        <v>549</v>
      </c>
      <c r="F426" s="132" t="s">
        <v>550</v>
      </c>
      <c r="G426" s="133" t="s">
        <v>232</v>
      </c>
      <c r="H426" s="134">
        <v>7.5</v>
      </c>
      <c r="I426" s="135"/>
      <c r="J426" s="136">
        <f>ROUND(I426*H426,2)</f>
        <v>0</v>
      </c>
      <c r="K426" s="132" t="s">
        <v>133</v>
      </c>
      <c r="L426" s="34"/>
      <c r="M426" s="137" t="s">
        <v>3</v>
      </c>
      <c r="N426" s="138" t="s">
        <v>52</v>
      </c>
      <c r="P426" s="139">
        <f>O426*H426</f>
        <v>0</v>
      </c>
      <c r="Q426" s="139">
        <v>0.15540000000000001</v>
      </c>
      <c r="R426" s="139">
        <f>Q426*H426</f>
        <v>1.1655</v>
      </c>
      <c r="S426" s="139">
        <v>0</v>
      </c>
      <c r="T426" s="140">
        <f>S426*H426</f>
        <v>0</v>
      </c>
      <c r="AR426" s="141" t="s">
        <v>134</v>
      </c>
      <c r="AT426" s="141" t="s">
        <v>129</v>
      </c>
      <c r="AU426" s="141" t="s">
        <v>90</v>
      </c>
      <c r="AY426" s="18" t="s">
        <v>127</v>
      </c>
      <c r="BE426" s="142">
        <f>IF(N426="základní",J426,0)</f>
        <v>0</v>
      </c>
      <c r="BF426" s="142">
        <f>IF(N426="snížená",J426,0)</f>
        <v>0</v>
      </c>
      <c r="BG426" s="142">
        <f>IF(N426="zákl. přenesená",J426,0)</f>
        <v>0</v>
      </c>
      <c r="BH426" s="142">
        <f>IF(N426="sníž. přenesená",J426,0)</f>
        <v>0</v>
      </c>
      <c r="BI426" s="142">
        <f>IF(N426="nulová",J426,0)</f>
        <v>0</v>
      </c>
      <c r="BJ426" s="18" t="s">
        <v>24</v>
      </c>
      <c r="BK426" s="142">
        <f>ROUND(I426*H426,2)</f>
        <v>0</v>
      </c>
      <c r="BL426" s="18" t="s">
        <v>134</v>
      </c>
      <c r="BM426" s="141" t="s">
        <v>551</v>
      </c>
    </row>
    <row r="427" spans="2:65" s="1" customFormat="1" ht="11.25">
      <c r="B427" s="34"/>
      <c r="D427" s="143" t="s">
        <v>136</v>
      </c>
      <c r="F427" s="144" t="s">
        <v>552</v>
      </c>
      <c r="I427" s="145"/>
      <c r="L427" s="34"/>
      <c r="M427" s="146"/>
      <c r="T427" s="55"/>
      <c r="AT427" s="18" t="s">
        <v>136</v>
      </c>
      <c r="AU427" s="18" t="s">
        <v>90</v>
      </c>
    </row>
    <row r="428" spans="2:65" s="12" customFormat="1" ht="11.25">
      <c r="B428" s="147"/>
      <c r="D428" s="148" t="s">
        <v>138</v>
      </c>
      <c r="E428" s="149" t="s">
        <v>3</v>
      </c>
      <c r="F428" s="150" t="s">
        <v>942</v>
      </c>
      <c r="H428" s="151">
        <v>7.5</v>
      </c>
      <c r="I428" s="152"/>
      <c r="L428" s="147"/>
      <c r="M428" s="153"/>
      <c r="T428" s="154"/>
      <c r="AT428" s="149" t="s">
        <v>138</v>
      </c>
      <c r="AU428" s="149" t="s">
        <v>90</v>
      </c>
      <c r="AV428" s="12" t="s">
        <v>90</v>
      </c>
      <c r="AW428" s="12" t="s">
        <v>140</v>
      </c>
      <c r="AX428" s="12" t="s">
        <v>81</v>
      </c>
      <c r="AY428" s="149" t="s">
        <v>127</v>
      </c>
    </row>
    <row r="429" spans="2:65" s="13" customFormat="1" ht="11.25">
      <c r="B429" s="155"/>
      <c r="D429" s="148" t="s">
        <v>138</v>
      </c>
      <c r="E429" s="156" t="s">
        <v>3</v>
      </c>
      <c r="F429" s="157" t="s">
        <v>141</v>
      </c>
      <c r="H429" s="158">
        <v>7.5</v>
      </c>
      <c r="I429" s="159"/>
      <c r="L429" s="155"/>
      <c r="M429" s="160"/>
      <c r="T429" s="161"/>
      <c r="AT429" s="156" t="s">
        <v>138</v>
      </c>
      <c r="AU429" s="156" t="s">
        <v>90</v>
      </c>
      <c r="AV429" s="13" t="s">
        <v>134</v>
      </c>
      <c r="AW429" s="13" t="s">
        <v>140</v>
      </c>
      <c r="AX429" s="13" t="s">
        <v>24</v>
      </c>
      <c r="AY429" s="156" t="s">
        <v>127</v>
      </c>
    </row>
    <row r="430" spans="2:65" s="1" customFormat="1" ht="16.5" customHeight="1">
      <c r="B430" s="129"/>
      <c r="C430" s="172" t="s">
        <v>943</v>
      </c>
      <c r="D430" s="172" t="s">
        <v>297</v>
      </c>
      <c r="E430" s="173" t="s">
        <v>555</v>
      </c>
      <c r="F430" s="174" t="s">
        <v>556</v>
      </c>
      <c r="G430" s="175" t="s">
        <v>232</v>
      </c>
      <c r="H430" s="176">
        <v>8.08</v>
      </c>
      <c r="I430" s="177"/>
      <c r="J430" s="178">
        <f>ROUND(I430*H430,2)</f>
        <v>0</v>
      </c>
      <c r="K430" s="174" t="s">
        <v>133</v>
      </c>
      <c r="L430" s="179"/>
      <c r="M430" s="180" t="s">
        <v>3</v>
      </c>
      <c r="N430" s="181" t="s">
        <v>52</v>
      </c>
      <c r="P430" s="139">
        <f>O430*H430</f>
        <v>0</v>
      </c>
      <c r="Q430" s="139">
        <v>8.1000000000000003E-2</v>
      </c>
      <c r="R430" s="139">
        <f>Q430*H430</f>
        <v>0.65448000000000006</v>
      </c>
      <c r="S430" s="139">
        <v>0</v>
      </c>
      <c r="T430" s="140">
        <f>S430*H430</f>
        <v>0</v>
      </c>
      <c r="AR430" s="141" t="s">
        <v>174</v>
      </c>
      <c r="AT430" s="141" t="s">
        <v>297</v>
      </c>
      <c r="AU430" s="141" t="s">
        <v>90</v>
      </c>
      <c r="AY430" s="18" t="s">
        <v>127</v>
      </c>
      <c r="BE430" s="142">
        <f>IF(N430="základní",J430,0)</f>
        <v>0</v>
      </c>
      <c r="BF430" s="142">
        <f>IF(N430="snížená",J430,0)</f>
        <v>0</v>
      </c>
      <c r="BG430" s="142">
        <f>IF(N430="zákl. přenesená",J430,0)</f>
        <v>0</v>
      </c>
      <c r="BH430" s="142">
        <f>IF(N430="sníž. přenesená",J430,0)</f>
        <v>0</v>
      </c>
      <c r="BI430" s="142">
        <f>IF(N430="nulová",J430,0)</f>
        <v>0</v>
      </c>
      <c r="BJ430" s="18" t="s">
        <v>24</v>
      </c>
      <c r="BK430" s="142">
        <f>ROUND(I430*H430,2)</f>
        <v>0</v>
      </c>
      <c r="BL430" s="18" t="s">
        <v>134</v>
      </c>
      <c r="BM430" s="141" t="s">
        <v>557</v>
      </c>
    </row>
    <row r="431" spans="2:65" s="12" customFormat="1" ht="11.25">
      <c r="B431" s="147"/>
      <c r="D431" s="148" t="s">
        <v>138</v>
      </c>
      <c r="E431" s="149" t="s">
        <v>3</v>
      </c>
      <c r="F431" s="150" t="s">
        <v>944</v>
      </c>
      <c r="H431" s="151">
        <v>8.08</v>
      </c>
      <c r="I431" s="152"/>
      <c r="L431" s="147"/>
      <c r="M431" s="153"/>
      <c r="T431" s="154"/>
      <c r="AT431" s="149" t="s">
        <v>138</v>
      </c>
      <c r="AU431" s="149" t="s">
        <v>90</v>
      </c>
      <c r="AV431" s="12" t="s">
        <v>90</v>
      </c>
      <c r="AW431" s="12" t="s">
        <v>140</v>
      </c>
      <c r="AX431" s="12" t="s">
        <v>81</v>
      </c>
      <c r="AY431" s="149" t="s">
        <v>127</v>
      </c>
    </row>
    <row r="432" spans="2:65" s="13" customFormat="1" ht="11.25">
      <c r="B432" s="155"/>
      <c r="D432" s="148" t="s">
        <v>138</v>
      </c>
      <c r="E432" s="156" t="s">
        <v>3</v>
      </c>
      <c r="F432" s="157" t="s">
        <v>141</v>
      </c>
      <c r="H432" s="158">
        <v>8.08</v>
      </c>
      <c r="I432" s="159"/>
      <c r="L432" s="155"/>
      <c r="M432" s="160"/>
      <c r="T432" s="161"/>
      <c r="AT432" s="156" t="s">
        <v>138</v>
      </c>
      <c r="AU432" s="156" t="s">
        <v>90</v>
      </c>
      <c r="AV432" s="13" t="s">
        <v>134</v>
      </c>
      <c r="AW432" s="13" t="s">
        <v>140</v>
      </c>
      <c r="AX432" s="13" t="s">
        <v>24</v>
      </c>
      <c r="AY432" s="156" t="s">
        <v>127</v>
      </c>
    </row>
    <row r="433" spans="2:65" s="1" customFormat="1" ht="24.2" customHeight="1">
      <c r="B433" s="129"/>
      <c r="C433" s="130" t="s">
        <v>945</v>
      </c>
      <c r="D433" s="130" t="s">
        <v>129</v>
      </c>
      <c r="E433" s="131" t="s">
        <v>946</v>
      </c>
      <c r="F433" s="132" t="s">
        <v>947</v>
      </c>
      <c r="G433" s="133" t="s">
        <v>232</v>
      </c>
      <c r="H433" s="134">
        <v>50</v>
      </c>
      <c r="I433" s="135"/>
      <c r="J433" s="136">
        <f>ROUND(I433*H433,2)</f>
        <v>0</v>
      </c>
      <c r="K433" s="132" t="s">
        <v>133</v>
      </c>
      <c r="L433" s="34"/>
      <c r="M433" s="137" t="s">
        <v>3</v>
      </c>
      <c r="N433" s="138" t="s">
        <v>52</v>
      </c>
      <c r="P433" s="139">
        <f>O433*H433</f>
        <v>0</v>
      </c>
      <c r="Q433" s="139">
        <v>0.10095</v>
      </c>
      <c r="R433" s="139">
        <f>Q433*H433</f>
        <v>5.0475000000000003</v>
      </c>
      <c r="S433" s="139">
        <v>0</v>
      </c>
      <c r="T433" s="140">
        <f>S433*H433</f>
        <v>0</v>
      </c>
      <c r="AR433" s="141" t="s">
        <v>134</v>
      </c>
      <c r="AT433" s="141" t="s">
        <v>129</v>
      </c>
      <c r="AU433" s="141" t="s">
        <v>90</v>
      </c>
      <c r="AY433" s="18" t="s">
        <v>127</v>
      </c>
      <c r="BE433" s="142">
        <f>IF(N433="základní",J433,0)</f>
        <v>0</v>
      </c>
      <c r="BF433" s="142">
        <f>IF(N433="snížená",J433,0)</f>
        <v>0</v>
      </c>
      <c r="BG433" s="142">
        <f>IF(N433="zákl. přenesená",J433,0)</f>
        <v>0</v>
      </c>
      <c r="BH433" s="142">
        <f>IF(N433="sníž. přenesená",J433,0)</f>
        <v>0</v>
      </c>
      <c r="BI433" s="142">
        <f>IF(N433="nulová",J433,0)</f>
        <v>0</v>
      </c>
      <c r="BJ433" s="18" t="s">
        <v>24</v>
      </c>
      <c r="BK433" s="142">
        <f>ROUND(I433*H433,2)</f>
        <v>0</v>
      </c>
      <c r="BL433" s="18" t="s">
        <v>134</v>
      </c>
      <c r="BM433" s="141" t="s">
        <v>948</v>
      </c>
    </row>
    <row r="434" spans="2:65" s="1" customFormat="1" ht="11.25">
      <c r="B434" s="34"/>
      <c r="D434" s="143" t="s">
        <v>136</v>
      </c>
      <c r="F434" s="144" t="s">
        <v>949</v>
      </c>
      <c r="I434" s="145"/>
      <c r="L434" s="34"/>
      <c r="M434" s="146"/>
      <c r="T434" s="55"/>
      <c r="AT434" s="18" t="s">
        <v>136</v>
      </c>
      <c r="AU434" s="18" t="s">
        <v>90</v>
      </c>
    </row>
    <row r="435" spans="2:65" s="12" customFormat="1" ht="11.25">
      <c r="B435" s="147"/>
      <c r="D435" s="148" t="s">
        <v>138</v>
      </c>
      <c r="E435" s="149" t="s">
        <v>3</v>
      </c>
      <c r="F435" s="150" t="s">
        <v>950</v>
      </c>
      <c r="H435" s="151">
        <v>50</v>
      </c>
      <c r="I435" s="152"/>
      <c r="L435" s="147"/>
      <c r="M435" s="153"/>
      <c r="T435" s="154"/>
      <c r="AT435" s="149" t="s">
        <v>138</v>
      </c>
      <c r="AU435" s="149" t="s">
        <v>90</v>
      </c>
      <c r="AV435" s="12" t="s">
        <v>90</v>
      </c>
      <c r="AW435" s="12" t="s">
        <v>140</v>
      </c>
      <c r="AX435" s="12" t="s">
        <v>81</v>
      </c>
      <c r="AY435" s="149" t="s">
        <v>127</v>
      </c>
    </row>
    <row r="436" spans="2:65" s="13" customFormat="1" ht="11.25">
      <c r="B436" s="155"/>
      <c r="D436" s="148" t="s">
        <v>138</v>
      </c>
      <c r="E436" s="156" t="s">
        <v>3</v>
      </c>
      <c r="F436" s="157" t="s">
        <v>141</v>
      </c>
      <c r="H436" s="158">
        <v>50</v>
      </c>
      <c r="I436" s="159"/>
      <c r="L436" s="155"/>
      <c r="M436" s="160"/>
      <c r="T436" s="161"/>
      <c r="AT436" s="156" t="s">
        <v>138</v>
      </c>
      <c r="AU436" s="156" t="s">
        <v>90</v>
      </c>
      <c r="AV436" s="13" t="s">
        <v>134</v>
      </c>
      <c r="AW436" s="13" t="s">
        <v>140</v>
      </c>
      <c r="AX436" s="13" t="s">
        <v>24</v>
      </c>
      <c r="AY436" s="156" t="s">
        <v>127</v>
      </c>
    </row>
    <row r="437" spans="2:65" s="1" customFormat="1" ht="16.5" customHeight="1">
      <c r="B437" s="129"/>
      <c r="C437" s="172" t="s">
        <v>951</v>
      </c>
      <c r="D437" s="172" t="s">
        <v>297</v>
      </c>
      <c r="E437" s="173" t="s">
        <v>952</v>
      </c>
      <c r="F437" s="174" t="s">
        <v>953</v>
      </c>
      <c r="G437" s="175" t="s">
        <v>232</v>
      </c>
      <c r="H437" s="176">
        <v>51</v>
      </c>
      <c r="I437" s="177"/>
      <c r="J437" s="178">
        <f>ROUND(I437*H437,2)</f>
        <v>0</v>
      </c>
      <c r="K437" s="174" t="s">
        <v>133</v>
      </c>
      <c r="L437" s="179"/>
      <c r="M437" s="180" t="s">
        <v>3</v>
      </c>
      <c r="N437" s="181" t="s">
        <v>52</v>
      </c>
      <c r="P437" s="139">
        <f>O437*H437</f>
        <v>0</v>
      </c>
      <c r="Q437" s="139">
        <v>4.2999999999999997E-2</v>
      </c>
      <c r="R437" s="139">
        <f>Q437*H437</f>
        <v>2.1929999999999996</v>
      </c>
      <c r="S437" s="139">
        <v>0</v>
      </c>
      <c r="T437" s="140">
        <f>S437*H437</f>
        <v>0</v>
      </c>
      <c r="AR437" s="141" t="s">
        <v>174</v>
      </c>
      <c r="AT437" s="141" t="s">
        <v>297</v>
      </c>
      <c r="AU437" s="141" t="s">
        <v>90</v>
      </c>
      <c r="AY437" s="18" t="s">
        <v>127</v>
      </c>
      <c r="BE437" s="142">
        <f>IF(N437="základní",J437,0)</f>
        <v>0</v>
      </c>
      <c r="BF437" s="142">
        <f>IF(N437="snížená",J437,0)</f>
        <v>0</v>
      </c>
      <c r="BG437" s="142">
        <f>IF(N437="zákl. přenesená",J437,0)</f>
        <v>0</v>
      </c>
      <c r="BH437" s="142">
        <f>IF(N437="sníž. přenesená",J437,0)</f>
        <v>0</v>
      </c>
      <c r="BI437" s="142">
        <f>IF(N437="nulová",J437,0)</f>
        <v>0</v>
      </c>
      <c r="BJ437" s="18" t="s">
        <v>24</v>
      </c>
      <c r="BK437" s="142">
        <f>ROUND(I437*H437,2)</f>
        <v>0</v>
      </c>
      <c r="BL437" s="18" t="s">
        <v>134</v>
      </c>
      <c r="BM437" s="141" t="s">
        <v>954</v>
      </c>
    </row>
    <row r="438" spans="2:65" s="12" customFormat="1" ht="11.25">
      <c r="B438" s="147"/>
      <c r="D438" s="148" t="s">
        <v>138</v>
      </c>
      <c r="E438" s="149" t="s">
        <v>3</v>
      </c>
      <c r="F438" s="150" t="s">
        <v>955</v>
      </c>
      <c r="H438" s="151">
        <v>51</v>
      </c>
      <c r="I438" s="152"/>
      <c r="L438" s="147"/>
      <c r="M438" s="153"/>
      <c r="T438" s="154"/>
      <c r="AT438" s="149" t="s">
        <v>138</v>
      </c>
      <c r="AU438" s="149" t="s">
        <v>90</v>
      </c>
      <c r="AV438" s="12" t="s">
        <v>90</v>
      </c>
      <c r="AW438" s="12" t="s">
        <v>140</v>
      </c>
      <c r="AX438" s="12" t="s">
        <v>81</v>
      </c>
      <c r="AY438" s="149" t="s">
        <v>127</v>
      </c>
    </row>
    <row r="439" spans="2:65" s="13" customFormat="1" ht="11.25">
      <c r="B439" s="155"/>
      <c r="D439" s="148" t="s">
        <v>138</v>
      </c>
      <c r="E439" s="156" t="s">
        <v>3</v>
      </c>
      <c r="F439" s="157" t="s">
        <v>141</v>
      </c>
      <c r="H439" s="158">
        <v>51</v>
      </c>
      <c r="I439" s="159"/>
      <c r="L439" s="155"/>
      <c r="M439" s="160"/>
      <c r="T439" s="161"/>
      <c r="AT439" s="156" t="s">
        <v>138</v>
      </c>
      <c r="AU439" s="156" t="s">
        <v>90</v>
      </c>
      <c r="AV439" s="13" t="s">
        <v>134</v>
      </c>
      <c r="AW439" s="13" t="s">
        <v>140</v>
      </c>
      <c r="AX439" s="13" t="s">
        <v>24</v>
      </c>
      <c r="AY439" s="156" t="s">
        <v>127</v>
      </c>
    </row>
    <row r="440" spans="2:65" s="1" customFormat="1" ht="16.5" customHeight="1">
      <c r="B440" s="129"/>
      <c r="C440" s="130" t="s">
        <v>956</v>
      </c>
      <c r="D440" s="130" t="s">
        <v>129</v>
      </c>
      <c r="E440" s="131" t="s">
        <v>957</v>
      </c>
      <c r="F440" s="132" t="s">
        <v>958</v>
      </c>
      <c r="G440" s="133" t="s">
        <v>243</v>
      </c>
      <c r="H440" s="134">
        <v>0.18</v>
      </c>
      <c r="I440" s="135"/>
      <c r="J440" s="136">
        <f>ROUND(I440*H440,2)</f>
        <v>0</v>
      </c>
      <c r="K440" s="132" t="s">
        <v>133</v>
      </c>
      <c r="L440" s="34"/>
      <c r="M440" s="137" t="s">
        <v>3</v>
      </c>
      <c r="N440" s="138" t="s">
        <v>52</v>
      </c>
      <c r="P440" s="139">
        <f>O440*H440</f>
        <v>0</v>
      </c>
      <c r="Q440" s="139">
        <v>2.2563399999999998</v>
      </c>
      <c r="R440" s="139">
        <f>Q440*H440</f>
        <v>0.40614119999999992</v>
      </c>
      <c r="S440" s="139">
        <v>0</v>
      </c>
      <c r="T440" s="140">
        <f>S440*H440</f>
        <v>0</v>
      </c>
      <c r="AR440" s="141" t="s">
        <v>134</v>
      </c>
      <c r="AT440" s="141" t="s">
        <v>129</v>
      </c>
      <c r="AU440" s="141" t="s">
        <v>90</v>
      </c>
      <c r="AY440" s="18" t="s">
        <v>127</v>
      </c>
      <c r="BE440" s="142">
        <f>IF(N440="základní",J440,0)</f>
        <v>0</v>
      </c>
      <c r="BF440" s="142">
        <f>IF(N440="snížená",J440,0)</f>
        <v>0</v>
      </c>
      <c r="BG440" s="142">
        <f>IF(N440="zákl. přenesená",J440,0)</f>
        <v>0</v>
      </c>
      <c r="BH440" s="142">
        <f>IF(N440="sníž. přenesená",J440,0)</f>
        <v>0</v>
      </c>
      <c r="BI440" s="142">
        <f>IF(N440="nulová",J440,0)</f>
        <v>0</v>
      </c>
      <c r="BJ440" s="18" t="s">
        <v>24</v>
      </c>
      <c r="BK440" s="142">
        <f>ROUND(I440*H440,2)</f>
        <v>0</v>
      </c>
      <c r="BL440" s="18" t="s">
        <v>134</v>
      </c>
      <c r="BM440" s="141" t="s">
        <v>959</v>
      </c>
    </row>
    <row r="441" spans="2:65" s="1" customFormat="1" ht="11.25">
      <c r="B441" s="34"/>
      <c r="D441" s="143" t="s">
        <v>136</v>
      </c>
      <c r="F441" s="144" t="s">
        <v>960</v>
      </c>
      <c r="I441" s="145"/>
      <c r="L441" s="34"/>
      <c r="M441" s="146"/>
      <c r="T441" s="55"/>
      <c r="AT441" s="18" t="s">
        <v>136</v>
      </c>
      <c r="AU441" s="18" t="s">
        <v>90</v>
      </c>
    </row>
    <row r="442" spans="2:65" s="14" customFormat="1" ht="11.25">
      <c r="B442" s="162"/>
      <c r="D442" s="148" t="s">
        <v>138</v>
      </c>
      <c r="E442" s="163" t="s">
        <v>3</v>
      </c>
      <c r="F442" s="164" t="s">
        <v>961</v>
      </c>
      <c r="H442" s="163" t="s">
        <v>3</v>
      </c>
      <c r="I442" s="165"/>
      <c r="L442" s="162"/>
      <c r="M442" s="166"/>
      <c r="T442" s="167"/>
      <c r="AT442" s="163" t="s">
        <v>138</v>
      </c>
      <c r="AU442" s="163" t="s">
        <v>90</v>
      </c>
      <c r="AV442" s="14" t="s">
        <v>24</v>
      </c>
      <c r="AW442" s="14" t="s">
        <v>140</v>
      </c>
      <c r="AX442" s="14" t="s">
        <v>81</v>
      </c>
      <c r="AY442" s="163" t="s">
        <v>127</v>
      </c>
    </row>
    <row r="443" spans="2:65" s="12" customFormat="1" ht="11.25">
      <c r="B443" s="147"/>
      <c r="D443" s="148" t="s">
        <v>138</v>
      </c>
      <c r="E443" s="149" t="s">
        <v>3</v>
      </c>
      <c r="F443" s="150" t="s">
        <v>962</v>
      </c>
      <c r="H443" s="151">
        <v>0.18000000000000002</v>
      </c>
      <c r="I443" s="152"/>
      <c r="L443" s="147"/>
      <c r="M443" s="153"/>
      <c r="T443" s="154"/>
      <c r="AT443" s="149" t="s">
        <v>138</v>
      </c>
      <c r="AU443" s="149" t="s">
        <v>90</v>
      </c>
      <c r="AV443" s="12" t="s">
        <v>90</v>
      </c>
      <c r="AW443" s="12" t="s">
        <v>140</v>
      </c>
      <c r="AX443" s="12" t="s">
        <v>81</v>
      </c>
      <c r="AY443" s="149" t="s">
        <v>127</v>
      </c>
    </row>
    <row r="444" spans="2:65" s="13" customFormat="1" ht="11.25">
      <c r="B444" s="155"/>
      <c r="D444" s="148" t="s">
        <v>138</v>
      </c>
      <c r="E444" s="156" t="s">
        <v>3</v>
      </c>
      <c r="F444" s="157" t="s">
        <v>141</v>
      </c>
      <c r="H444" s="158">
        <v>0.18000000000000002</v>
      </c>
      <c r="I444" s="159"/>
      <c r="L444" s="155"/>
      <c r="M444" s="160"/>
      <c r="T444" s="161"/>
      <c r="AT444" s="156" t="s">
        <v>138</v>
      </c>
      <c r="AU444" s="156" t="s">
        <v>90</v>
      </c>
      <c r="AV444" s="13" t="s">
        <v>134</v>
      </c>
      <c r="AW444" s="13" t="s">
        <v>140</v>
      </c>
      <c r="AX444" s="13" t="s">
        <v>24</v>
      </c>
      <c r="AY444" s="156" t="s">
        <v>127</v>
      </c>
    </row>
    <row r="445" spans="2:65" s="1" customFormat="1" ht="24.2" customHeight="1">
      <c r="B445" s="129"/>
      <c r="C445" s="130" t="s">
        <v>963</v>
      </c>
      <c r="D445" s="130" t="s">
        <v>129</v>
      </c>
      <c r="E445" s="131" t="s">
        <v>566</v>
      </c>
      <c r="F445" s="132" t="s">
        <v>567</v>
      </c>
      <c r="G445" s="133" t="s">
        <v>132</v>
      </c>
      <c r="H445" s="134">
        <v>25.305</v>
      </c>
      <c r="I445" s="135"/>
      <c r="J445" s="136">
        <f>ROUND(I445*H445,2)</f>
        <v>0</v>
      </c>
      <c r="K445" s="132" t="s">
        <v>133</v>
      </c>
      <c r="L445" s="34"/>
      <c r="M445" s="137" t="s">
        <v>3</v>
      </c>
      <c r="N445" s="138" t="s">
        <v>52</v>
      </c>
      <c r="P445" s="139">
        <f>O445*H445</f>
        <v>0</v>
      </c>
      <c r="Q445" s="139">
        <v>3.6000000000000002E-4</v>
      </c>
      <c r="R445" s="139">
        <f>Q445*H445</f>
        <v>9.1098000000000012E-3</v>
      </c>
      <c r="S445" s="139">
        <v>0</v>
      </c>
      <c r="T445" s="140">
        <f>S445*H445</f>
        <v>0</v>
      </c>
      <c r="AR445" s="141" t="s">
        <v>134</v>
      </c>
      <c r="AT445" s="141" t="s">
        <v>129</v>
      </c>
      <c r="AU445" s="141" t="s">
        <v>90</v>
      </c>
      <c r="AY445" s="18" t="s">
        <v>127</v>
      </c>
      <c r="BE445" s="142">
        <f>IF(N445="základní",J445,0)</f>
        <v>0</v>
      </c>
      <c r="BF445" s="142">
        <f>IF(N445="snížená",J445,0)</f>
        <v>0</v>
      </c>
      <c r="BG445" s="142">
        <f>IF(N445="zákl. přenesená",J445,0)</f>
        <v>0</v>
      </c>
      <c r="BH445" s="142">
        <f>IF(N445="sníž. přenesená",J445,0)</f>
        <v>0</v>
      </c>
      <c r="BI445" s="142">
        <f>IF(N445="nulová",J445,0)</f>
        <v>0</v>
      </c>
      <c r="BJ445" s="18" t="s">
        <v>24</v>
      </c>
      <c r="BK445" s="142">
        <f>ROUND(I445*H445,2)</f>
        <v>0</v>
      </c>
      <c r="BL445" s="18" t="s">
        <v>134</v>
      </c>
      <c r="BM445" s="141" t="s">
        <v>964</v>
      </c>
    </row>
    <row r="446" spans="2:65" s="1" customFormat="1" ht="11.25">
      <c r="B446" s="34"/>
      <c r="D446" s="143" t="s">
        <v>136</v>
      </c>
      <c r="F446" s="144" t="s">
        <v>569</v>
      </c>
      <c r="I446" s="145"/>
      <c r="L446" s="34"/>
      <c r="M446" s="146"/>
      <c r="T446" s="55"/>
      <c r="AT446" s="18" t="s">
        <v>136</v>
      </c>
      <c r="AU446" s="18" t="s">
        <v>90</v>
      </c>
    </row>
    <row r="447" spans="2:65" s="14" customFormat="1" ht="11.25">
      <c r="B447" s="162"/>
      <c r="D447" s="148" t="s">
        <v>138</v>
      </c>
      <c r="E447" s="163" t="s">
        <v>3</v>
      </c>
      <c r="F447" s="164" t="s">
        <v>570</v>
      </c>
      <c r="H447" s="163" t="s">
        <v>3</v>
      </c>
      <c r="I447" s="165"/>
      <c r="L447" s="162"/>
      <c r="M447" s="166"/>
      <c r="T447" s="167"/>
      <c r="AT447" s="163" t="s">
        <v>138</v>
      </c>
      <c r="AU447" s="163" t="s">
        <v>90</v>
      </c>
      <c r="AV447" s="14" t="s">
        <v>24</v>
      </c>
      <c r="AW447" s="14" t="s">
        <v>140</v>
      </c>
      <c r="AX447" s="14" t="s">
        <v>81</v>
      </c>
      <c r="AY447" s="163" t="s">
        <v>127</v>
      </c>
    </row>
    <row r="448" spans="2:65" s="12" customFormat="1" ht="11.25">
      <c r="B448" s="147"/>
      <c r="D448" s="148" t="s">
        <v>138</v>
      </c>
      <c r="E448" s="149" t="s">
        <v>3</v>
      </c>
      <c r="F448" s="150" t="s">
        <v>965</v>
      </c>
      <c r="H448" s="151">
        <v>14.700000000000001</v>
      </c>
      <c r="I448" s="152"/>
      <c r="L448" s="147"/>
      <c r="M448" s="153"/>
      <c r="T448" s="154"/>
      <c r="AT448" s="149" t="s">
        <v>138</v>
      </c>
      <c r="AU448" s="149" t="s">
        <v>90</v>
      </c>
      <c r="AV448" s="12" t="s">
        <v>90</v>
      </c>
      <c r="AW448" s="12" t="s">
        <v>140</v>
      </c>
      <c r="AX448" s="12" t="s">
        <v>81</v>
      </c>
      <c r="AY448" s="149" t="s">
        <v>127</v>
      </c>
    </row>
    <row r="449" spans="2:65" s="12" customFormat="1" ht="11.25">
      <c r="B449" s="147"/>
      <c r="D449" s="148" t="s">
        <v>138</v>
      </c>
      <c r="E449" s="149" t="s">
        <v>3</v>
      </c>
      <c r="F449" s="150" t="s">
        <v>966</v>
      </c>
      <c r="H449" s="151">
        <v>5.3549999999999995</v>
      </c>
      <c r="I449" s="152"/>
      <c r="L449" s="147"/>
      <c r="M449" s="153"/>
      <c r="T449" s="154"/>
      <c r="AT449" s="149" t="s">
        <v>138</v>
      </c>
      <c r="AU449" s="149" t="s">
        <v>90</v>
      </c>
      <c r="AV449" s="12" t="s">
        <v>90</v>
      </c>
      <c r="AW449" s="12" t="s">
        <v>140</v>
      </c>
      <c r="AX449" s="12" t="s">
        <v>81</v>
      </c>
      <c r="AY449" s="149" t="s">
        <v>127</v>
      </c>
    </row>
    <row r="450" spans="2:65" s="12" customFormat="1" ht="11.25">
      <c r="B450" s="147"/>
      <c r="D450" s="148" t="s">
        <v>138</v>
      </c>
      <c r="E450" s="149" t="s">
        <v>3</v>
      </c>
      <c r="F450" s="150" t="s">
        <v>967</v>
      </c>
      <c r="H450" s="151">
        <v>3.1500000000000004</v>
      </c>
      <c r="I450" s="152"/>
      <c r="L450" s="147"/>
      <c r="M450" s="153"/>
      <c r="T450" s="154"/>
      <c r="AT450" s="149" t="s">
        <v>138</v>
      </c>
      <c r="AU450" s="149" t="s">
        <v>90</v>
      </c>
      <c r="AV450" s="12" t="s">
        <v>90</v>
      </c>
      <c r="AW450" s="12" t="s">
        <v>140</v>
      </c>
      <c r="AX450" s="12" t="s">
        <v>81</v>
      </c>
      <c r="AY450" s="149" t="s">
        <v>127</v>
      </c>
    </row>
    <row r="451" spans="2:65" s="12" customFormat="1" ht="11.25">
      <c r="B451" s="147"/>
      <c r="D451" s="148" t="s">
        <v>138</v>
      </c>
      <c r="E451" s="149" t="s">
        <v>3</v>
      </c>
      <c r="F451" s="150" t="s">
        <v>968</v>
      </c>
      <c r="H451" s="151">
        <v>2.1</v>
      </c>
      <c r="I451" s="152"/>
      <c r="L451" s="147"/>
      <c r="M451" s="153"/>
      <c r="T451" s="154"/>
      <c r="AT451" s="149" t="s">
        <v>138</v>
      </c>
      <c r="AU451" s="149" t="s">
        <v>90</v>
      </c>
      <c r="AV451" s="12" t="s">
        <v>90</v>
      </c>
      <c r="AW451" s="12" t="s">
        <v>140</v>
      </c>
      <c r="AX451" s="12" t="s">
        <v>81</v>
      </c>
      <c r="AY451" s="149" t="s">
        <v>127</v>
      </c>
    </row>
    <row r="452" spans="2:65" s="13" customFormat="1" ht="11.25">
      <c r="B452" s="155"/>
      <c r="D452" s="148" t="s">
        <v>138</v>
      </c>
      <c r="E452" s="156" t="s">
        <v>3</v>
      </c>
      <c r="F452" s="157" t="s">
        <v>141</v>
      </c>
      <c r="H452" s="158">
        <v>25.305</v>
      </c>
      <c r="I452" s="159"/>
      <c r="L452" s="155"/>
      <c r="M452" s="160"/>
      <c r="T452" s="161"/>
      <c r="AT452" s="156" t="s">
        <v>138</v>
      </c>
      <c r="AU452" s="156" t="s">
        <v>90</v>
      </c>
      <c r="AV452" s="13" t="s">
        <v>134</v>
      </c>
      <c r="AW452" s="13" t="s">
        <v>140</v>
      </c>
      <c r="AX452" s="13" t="s">
        <v>24</v>
      </c>
      <c r="AY452" s="156" t="s">
        <v>127</v>
      </c>
    </row>
    <row r="453" spans="2:65" s="1" customFormat="1" ht="16.5" customHeight="1">
      <c r="B453" s="129"/>
      <c r="C453" s="130" t="s">
        <v>969</v>
      </c>
      <c r="D453" s="130" t="s">
        <v>129</v>
      </c>
      <c r="E453" s="131" t="s">
        <v>970</v>
      </c>
      <c r="F453" s="132" t="s">
        <v>971</v>
      </c>
      <c r="G453" s="133" t="s">
        <v>144</v>
      </c>
      <c r="H453" s="134">
        <v>17</v>
      </c>
      <c r="I453" s="135"/>
      <c r="J453" s="136">
        <f>ROUND(I453*H453,2)</f>
        <v>0</v>
      </c>
      <c r="K453" s="132" t="s">
        <v>133</v>
      </c>
      <c r="L453" s="34"/>
      <c r="M453" s="137" t="s">
        <v>3</v>
      </c>
      <c r="N453" s="138" t="s">
        <v>52</v>
      </c>
      <c r="P453" s="139">
        <f>O453*H453</f>
        <v>0</v>
      </c>
      <c r="Q453" s="139">
        <v>0</v>
      </c>
      <c r="R453" s="139">
        <f>Q453*H453</f>
        <v>0</v>
      </c>
      <c r="S453" s="139">
        <v>8.7999999999999995E-2</v>
      </c>
      <c r="T453" s="140">
        <f>S453*H453</f>
        <v>1.496</v>
      </c>
      <c r="AR453" s="141" t="s">
        <v>134</v>
      </c>
      <c r="AT453" s="141" t="s">
        <v>129</v>
      </c>
      <c r="AU453" s="141" t="s">
        <v>90</v>
      </c>
      <c r="AY453" s="18" t="s">
        <v>127</v>
      </c>
      <c r="BE453" s="142">
        <f>IF(N453="základní",J453,0)</f>
        <v>0</v>
      </c>
      <c r="BF453" s="142">
        <f>IF(N453="snížená",J453,0)</f>
        <v>0</v>
      </c>
      <c r="BG453" s="142">
        <f>IF(N453="zákl. přenesená",J453,0)</f>
        <v>0</v>
      </c>
      <c r="BH453" s="142">
        <f>IF(N453="sníž. přenesená",J453,0)</f>
        <v>0</v>
      </c>
      <c r="BI453" s="142">
        <f>IF(N453="nulová",J453,0)</f>
        <v>0</v>
      </c>
      <c r="BJ453" s="18" t="s">
        <v>24</v>
      </c>
      <c r="BK453" s="142">
        <f>ROUND(I453*H453,2)</f>
        <v>0</v>
      </c>
      <c r="BL453" s="18" t="s">
        <v>134</v>
      </c>
      <c r="BM453" s="141" t="s">
        <v>972</v>
      </c>
    </row>
    <row r="454" spans="2:65" s="1" customFormat="1" ht="11.25">
      <c r="B454" s="34"/>
      <c r="D454" s="143" t="s">
        <v>136</v>
      </c>
      <c r="F454" s="144" t="s">
        <v>973</v>
      </c>
      <c r="I454" s="145"/>
      <c r="L454" s="34"/>
      <c r="M454" s="146"/>
      <c r="T454" s="55"/>
      <c r="AT454" s="18" t="s">
        <v>136</v>
      </c>
      <c r="AU454" s="18" t="s">
        <v>90</v>
      </c>
    </row>
    <row r="455" spans="2:65" s="12" customFormat="1" ht="11.25">
      <c r="B455" s="147"/>
      <c r="D455" s="148" t="s">
        <v>138</v>
      </c>
      <c r="E455" s="149" t="s">
        <v>3</v>
      </c>
      <c r="F455" s="150" t="s">
        <v>974</v>
      </c>
      <c r="H455" s="151">
        <v>17</v>
      </c>
      <c r="I455" s="152"/>
      <c r="L455" s="147"/>
      <c r="M455" s="153"/>
      <c r="T455" s="154"/>
      <c r="AT455" s="149" t="s">
        <v>138</v>
      </c>
      <c r="AU455" s="149" t="s">
        <v>90</v>
      </c>
      <c r="AV455" s="12" t="s">
        <v>90</v>
      </c>
      <c r="AW455" s="12" t="s">
        <v>140</v>
      </c>
      <c r="AX455" s="12" t="s">
        <v>81</v>
      </c>
      <c r="AY455" s="149" t="s">
        <v>127</v>
      </c>
    </row>
    <row r="456" spans="2:65" s="13" customFormat="1" ht="11.25">
      <c r="B456" s="155"/>
      <c r="D456" s="148" t="s">
        <v>138</v>
      </c>
      <c r="E456" s="156" t="s">
        <v>3</v>
      </c>
      <c r="F456" s="157" t="s">
        <v>141</v>
      </c>
      <c r="H456" s="158">
        <v>17</v>
      </c>
      <c r="I456" s="159"/>
      <c r="L456" s="155"/>
      <c r="M456" s="160"/>
      <c r="T456" s="161"/>
      <c r="AT456" s="156" t="s">
        <v>138</v>
      </c>
      <c r="AU456" s="156" t="s">
        <v>90</v>
      </c>
      <c r="AV456" s="13" t="s">
        <v>134</v>
      </c>
      <c r="AW456" s="13" t="s">
        <v>140</v>
      </c>
      <c r="AX456" s="13" t="s">
        <v>24</v>
      </c>
      <c r="AY456" s="156" t="s">
        <v>127</v>
      </c>
    </row>
    <row r="457" spans="2:65" s="1" customFormat="1" ht="21.75" customHeight="1">
      <c r="B457" s="129"/>
      <c r="C457" s="130" t="s">
        <v>975</v>
      </c>
      <c r="D457" s="130" t="s">
        <v>129</v>
      </c>
      <c r="E457" s="131" t="s">
        <v>976</v>
      </c>
      <c r="F457" s="132" t="s">
        <v>977</v>
      </c>
      <c r="G457" s="133" t="s">
        <v>144</v>
      </c>
      <c r="H457" s="134">
        <v>23</v>
      </c>
      <c r="I457" s="135"/>
      <c r="J457" s="136">
        <f>ROUND(I457*H457,2)</f>
        <v>0</v>
      </c>
      <c r="K457" s="132" t="s">
        <v>133</v>
      </c>
      <c r="L457" s="34"/>
      <c r="M457" s="137" t="s">
        <v>3</v>
      </c>
      <c r="N457" s="138" t="s">
        <v>52</v>
      </c>
      <c r="P457" s="139">
        <f>O457*H457</f>
        <v>0</v>
      </c>
      <c r="Q457" s="139">
        <v>0</v>
      </c>
      <c r="R457" s="139">
        <f>Q457*H457</f>
        <v>0</v>
      </c>
      <c r="S457" s="139">
        <v>0.16500000000000001</v>
      </c>
      <c r="T457" s="140">
        <f>S457*H457</f>
        <v>3.7950000000000004</v>
      </c>
      <c r="AR457" s="141" t="s">
        <v>134</v>
      </c>
      <c r="AT457" s="141" t="s">
        <v>129</v>
      </c>
      <c r="AU457" s="141" t="s">
        <v>90</v>
      </c>
      <c r="AY457" s="18" t="s">
        <v>127</v>
      </c>
      <c r="BE457" s="142">
        <f>IF(N457="základní",J457,0)</f>
        <v>0</v>
      </c>
      <c r="BF457" s="142">
        <f>IF(N457="snížená",J457,0)</f>
        <v>0</v>
      </c>
      <c r="BG457" s="142">
        <f>IF(N457="zákl. přenesená",J457,0)</f>
        <v>0</v>
      </c>
      <c r="BH457" s="142">
        <f>IF(N457="sníž. přenesená",J457,0)</f>
        <v>0</v>
      </c>
      <c r="BI457" s="142">
        <f>IF(N457="nulová",J457,0)</f>
        <v>0</v>
      </c>
      <c r="BJ457" s="18" t="s">
        <v>24</v>
      </c>
      <c r="BK457" s="142">
        <f>ROUND(I457*H457,2)</f>
        <v>0</v>
      </c>
      <c r="BL457" s="18" t="s">
        <v>134</v>
      </c>
      <c r="BM457" s="141" t="s">
        <v>978</v>
      </c>
    </row>
    <row r="458" spans="2:65" s="1" customFormat="1" ht="11.25">
      <c r="B458" s="34"/>
      <c r="D458" s="143" t="s">
        <v>136</v>
      </c>
      <c r="F458" s="144" t="s">
        <v>979</v>
      </c>
      <c r="I458" s="145"/>
      <c r="L458" s="34"/>
      <c r="M458" s="146"/>
      <c r="T458" s="55"/>
      <c r="AT458" s="18" t="s">
        <v>136</v>
      </c>
      <c r="AU458" s="18" t="s">
        <v>90</v>
      </c>
    </row>
    <row r="459" spans="2:65" s="12" customFormat="1" ht="11.25">
      <c r="B459" s="147"/>
      <c r="D459" s="148" t="s">
        <v>138</v>
      </c>
      <c r="E459" s="149" t="s">
        <v>3</v>
      </c>
      <c r="F459" s="150" t="s">
        <v>980</v>
      </c>
      <c r="H459" s="151">
        <v>17</v>
      </c>
      <c r="I459" s="152"/>
      <c r="L459" s="147"/>
      <c r="M459" s="153"/>
      <c r="T459" s="154"/>
      <c r="AT459" s="149" t="s">
        <v>138</v>
      </c>
      <c r="AU459" s="149" t="s">
        <v>90</v>
      </c>
      <c r="AV459" s="12" t="s">
        <v>90</v>
      </c>
      <c r="AW459" s="12" t="s">
        <v>140</v>
      </c>
      <c r="AX459" s="12" t="s">
        <v>81</v>
      </c>
      <c r="AY459" s="149" t="s">
        <v>127</v>
      </c>
    </row>
    <row r="460" spans="2:65" s="12" customFormat="1" ht="11.25">
      <c r="B460" s="147"/>
      <c r="D460" s="148" t="s">
        <v>138</v>
      </c>
      <c r="E460" s="149" t="s">
        <v>3</v>
      </c>
      <c r="F460" s="150" t="s">
        <v>786</v>
      </c>
      <c r="H460" s="151">
        <v>6</v>
      </c>
      <c r="I460" s="152"/>
      <c r="L460" s="147"/>
      <c r="M460" s="153"/>
      <c r="T460" s="154"/>
      <c r="AT460" s="149" t="s">
        <v>138</v>
      </c>
      <c r="AU460" s="149" t="s">
        <v>90</v>
      </c>
      <c r="AV460" s="12" t="s">
        <v>90</v>
      </c>
      <c r="AW460" s="12" t="s">
        <v>140</v>
      </c>
      <c r="AX460" s="12" t="s">
        <v>81</v>
      </c>
      <c r="AY460" s="149" t="s">
        <v>127</v>
      </c>
    </row>
    <row r="461" spans="2:65" s="13" customFormat="1" ht="11.25">
      <c r="B461" s="155"/>
      <c r="D461" s="148" t="s">
        <v>138</v>
      </c>
      <c r="E461" s="156" t="s">
        <v>3</v>
      </c>
      <c r="F461" s="157" t="s">
        <v>141</v>
      </c>
      <c r="H461" s="158">
        <v>23</v>
      </c>
      <c r="I461" s="159"/>
      <c r="L461" s="155"/>
      <c r="M461" s="160"/>
      <c r="T461" s="161"/>
      <c r="AT461" s="156" t="s">
        <v>138</v>
      </c>
      <c r="AU461" s="156" t="s">
        <v>90</v>
      </c>
      <c r="AV461" s="13" t="s">
        <v>134</v>
      </c>
      <c r="AW461" s="13" t="s">
        <v>140</v>
      </c>
      <c r="AX461" s="13" t="s">
        <v>24</v>
      </c>
      <c r="AY461" s="156" t="s">
        <v>127</v>
      </c>
    </row>
    <row r="462" spans="2:65" s="1" customFormat="1" ht="16.5" customHeight="1">
      <c r="B462" s="129"/>
      <c r="C462" s="130" t="s">
        <v>981</v>
      </c>
      <c r="D462" s="130" t="s">
        <v>129</v>
      </c>
      <c r="E462" s="131" t="s">
        <v>982</v>
      </c>
      <c r="F462" s="132" t="s">
        <v>983</v>
      </c>
      <c r="G462" s="133" t="s">
        <v>232</v>
      </c>
      <c r="H462" s="134">
        <v>49</v>
      </c>
      <c r="I462" s="135"/>
      <c r="J462" s="136">
        <f>ROUND(I462*H462,2)</f>
        <v>0</v>
      </c>
      <c r="K462" s="132" t="s">
        <v>133</v>
      </c>
      <c r="L462" s="34"/>
      <c r="M462" s="137" t="s">
        <v>3</v>
      </c>
      <c r="N462" s="138" t="s">
        <v>52</v>
      </c>
      <c r="P462" s="139">
        <f>O462*H462</f>
        <v>0</v>
      </c>
      <c r="Q462" s="139">
        <v>0</v>
      </c>
      <c r="R462" s="139">
        <f>Q462*H462</f>
        <v>0</v>
      </c>
      <c r="S462" s="139">
        <v>1.98E-3</v>
      </c>
      <c r="T462" s="140">
        <f>S462*H462</f>
        <v>9.7019999999999995E-2</v>
      </c>
      <c r="AR462" s="141" t="s">
        <v>134</v>
      </c>
      <c r="AT462" s="141" t="s">
        <v>129</v>
      </c>
      <c r="AU462" s="141" t="s">
        <v>90</v>
      </c>
      <c r="AY462" s="18" t="s">
        <v>127</v>
      </c>
      <c r="BE462" s="142">
        <f>IF(N462="základní",J462,0)</f>
        <v>0</v>
      </c>
      <c r="BF462" s="142">
        <f>IF(N462="snížená",J462,0)</f>
        <v>0</v>
      </c>
      <c r="BG462" s="142">
        <f>IF(N462="zákl. přenesená",J462,0)</f>
        <v>0</v>
      </c>
      <c r="BH462" s="142">
        <f>IF(N462="sníž. přenesená",J462,0)</f>
        <v>0</v>
      </c>
      <c r="BI462" s="142">
        <f>IF(N462="nulová",J462,0)</f>
        <v>0</v>
      </c>
      <c r="BJ462" s="18" t="s">
        <v>24</v>
      </c>
      <c r="BK462" s="142">
        <f>ROUND(I462*H462,2)</f>
        <v>0</v>
      </c>
      <c r="BL462" s="18" t="s">
        <v>134</v>
      </c>
      <c r="BM462" s="141" t="s">
        <v>984</v>
      </c>
    </row>
    <row r="463" spans="2:65" s="1" customFormat="1" ht="11.25">
      <c r="B463" s="34"/>
      <c r="D463" s="143" t="s">
        <v>136</v>
      </c>
      <c r="F463" s="144" t="s">
        <v>985</v>
      </c>
      <c r="I463" s="145"/>
      <c r="L463" s="34"/>
      <c r="M463" s="146"/>
      <c r="T463" s="55"/>
      <c r="AT463" s="18" t="s">
        <v>136</v>
      </c>
      <c r="AU463" s="18" t="s">
        <v>90</v>
      </c>
    </row>
    <row r="464" spans="2:65" s="12" customFormat="1" ht="11.25">
      <c r="B464" s="147"/>
      <c r="D464" s="148" t="s">
        <v>138</v>
      </c>
      <c r="E464" s="149" t="s">
        <v>3</v>
      </c>
      <c r="F464" s="150" t="s">
        <v>986</v>
      </c>
      <c r="H464" s="151">
        <v>49</v>
      </c>
      <c r="I464" s="152"/>
      <c r="L464" s="147"/>
      <c r="M464" s="153"/>
      <c r="T464" s="154"/>
      <c r="AT464" s="149" t="s">
        <v>138</v>
      </c>
      <c r="AU464" s="149" t="s">
        <v>90</v>
      </c>
      <c r="AV464" s="12" t="s">
        <v>90</v>
      </c>
      <c r="AW464" s="12" t="s">
        <v>140</v>
      </c>
      <c r="AX464" s="12" t="s">
        <v>24</v>
      </c>
      <c r="AY464" s="149" t="s">
        <v>127</v>
      </c>
    </row>
    <row r="465" spans="2:65" s="1" customFormat="1" ht="16.5" customHeight="1">
      <c r="B465" s="129"/>
      <c r="C465" s="130" t="s">
        <v>987</v>
      </c>
      <c r="D465" s="130" t="s">
        <v>129</v>
      </c>
      <c r="E465" s="131" t="s">
        <v>988</v>
      </c>
      <c r="F465" s="132" t="s">
        <v>989</v>
      </c>
      <c r="G465" s="133" t="s">
        <v>144</v>
      </c>
      <c r="H465" s="134">
        <v>1</v>
      </c>
      <c r="I465" s="135"/>
      <c r="J465" s="136">
        <f>ROUND(I465*H465,2)</f>
        <v>0</v>
      </c>
      <c r="K465" s="132" t="s">
        <v>133</v>
      </c>
      <c r="L465" s="34"/>
      <c r="M465" s="137" t="s">
        <v>3</v>
      </c>
      <c r="N465" s="138" t="s">
        <v>52</v>
      </c>
      <c r="P465" s="139">
        <f>O465*H465</f>
        <v>0</v>
      </c>
      <c r="Q465" s="139">
        <v>0</v>
      </c>
      <c r="R465" s="139">
        <f>Q465*H465</f>
        <v>0</v>
      </c>
      <c r="S465" s="139">
        <v>0.28499999999999998</v>
      </c>
      <c r="T465" s="140">
        <f>S465*H465</f>
        <v>0.28499999999999998</v>
      </c>
      <c r="AR465" s="141" t="s">
        <v>134</v>
      </c>
      <c r="AT465" s="141" t="s">
        <v>129</v>
      </c>
      <c r="AU465" s="141" t="s">
        <v>90</v>
      </c>
      <c r="AY465" s="18" t="s">
        <v>127</v>
      </c>
      <c r="BE465" s="142">
        <f>IF(N465="základní",J465,0)</f>
        <v>0</v>
      </c>
      <c r="BF465" s="142">
        <f>IF(N465="snížená",J465,0)</f>
        <v>0</v>
      </c>
      <c r="BG465" s="142">
        <f>IF(N465="zákl. přenesená",J465,0)</f>
        <v>0</v>
      </c>
      <c r="BH465" s="142">
        <f>IF(N465="sníž. přenesená",J465,0)</f>
        <v>0</v>
      </c>
      <c r="BI465" s="142">
        <f>IF(N465="nulová",J465,0)</f>
        <v>0</v>
      </c>
      <c r="BJ465" s="18" t="s">
        <v>24</v>
      </c>
      <c r="BK465" s="142">
        <f>ROUND(I465*H465,2)</f>
        <v>0</v>
      </c>
      <c r="BL465" s="18" t="s">
        <v>134</v>
      </c>
      <c r="BM465" s="141" t="s">
        <v>990</v>
      </c>
    </row>
    <row r="466" spans="2:65" s="1" customFormat="1" ht="11.25">
      <c r="B466" s="34"/>
      <c r="D466" s="143" t="s">
        <v>136</v>
      </c>
      <c r="F466" s="144" t="s">
        <v>991</v>
      </c>
      <c r="I466" s="145"/>
      <c r="L466" s="34"/>
      <c r="M466" s="146"/>
      <c r="T466" s="55"/>
      <c r="AT466" s="18" t="s">
        <v>136</v>
      </c>
      <c r="AU466" s="18" t="s">
        <v>90</v>
      </c>
    </row>
    <row r="467" spans="2:65" s="12" customFormat="1" ht="11.25">
      <c r="B467" s="147"/>
      <c r="D467" s="148" t="s">
        <v>138</v>
      </c>
      <c r="E467" s="149" t="s">
        <v>3</v>
      </c>
      <c r="F467" s="150" t="s">
        <v>808</v>
      </c>
      <c r="H467" s="151">
        <v>1</v>
      </c>
      <c r="I467" s="152"/>
      <c r="L467" s="147"/>
      <c r="M467" s="153"/>
      <c r="T467" s="154"/>
      <c r="AT467" s="149" t="s">
        <v>138</v>
      </c>
      <c r="AU467" s="149" t="s">
        <v>90</v>
      </c>
      <c r="AV467" s="12" t="s">
        <v>90</v>
      </c>
      <c r="AW467" s="12" t="s">
        <v>140</v>
      </c>
      <c r="AX467" s="12" t="s">
        <v>81</v>
      </c>
      <c r="AY467" s="149" t="s">
        <v>127</v>
      </c>
    </row>
    <row r="468" spans="2:65" s="13" customFormat="1" ht="11.25">
      <c r="B468" s="155"/>
      <c r="D468" s="148" t="s">
        <v>138</v>
      </c>
      <c r="E468" s="156" t="s">
        <v>3</v>
      </c>
      <c r="F468" s="157" t="s">
        <v>141</v>
      </c>
      <c r="H468" s="158">
        <v>1</v>
      </c>
      <c r="I468" s="159"/>
      <c r="L468" s="155"/>
      <c r="M468" s="160"/>
      <c r="T468" s="161"/>
      <c r="AT468" s="156" t="s">
        <v>138</v>
      </c>
      <c r="AU468" s="156" t="s">
        <v>90</v>
      </c>
      <c r="AV468" s="13" t="s">
        <v>134</v>
      </c>
      <c r="AW468" s="13" t="s">
        <v>140</v>
      </c>
      <c r="AX468" s="13" t="s">
        <v>24</v>
      </c>
      <c r="AY468" s="156" t="s">
        <v>127</v>
      </c>
    </row>
    <row r="469" spans="2:65" s="1" customFormat="1" ht="21.75" customHeight="1">
      <c r="B469" s="129"/>
      <c r="C469" s="130" t="s">
        <v>992</v>
      </c>
      <c r="D469" s="130" t="s">
        <v>129</v>
      </c>
      <c r="E469" s="131" t="s">
        <v>993</v>
      </c>
      <c r="F469" s="132" t="s">
        <v>994</v>
      </c>
      <c r="G469" s="133" t="s">
        <v>144</v>
      </c>
      <c r="H469" s="134">
        <v>2</v>
      </c>
      <c r="I469" s="135"/>
      <c r="J469" s="136">
        <f>ROUND(I469*H469,2)</f>
        <v>0</v>
      </c>
      <c r="K469" s="132" t="s">
        <v>133</v>
      </c>
      <c r="L469" s="34"/>
      <c r="M469" s="137" t="s">
        <v>3</v>
      </c>
      <c r="N469" s="138" t="s">
        <v>52</v>
      </c>
      <c r="P469" s="139">
        <f>O469*H469</f>
        <v>0</v>
      </c>
      <c r="Q469" s="139">
        <v>6.0000000000000002E-5</v>
      </c>
      <c r="R469" s="139">
        <f>Q469*H469</f>
        <v>1.2E-4</v>
      </c>
      <c r="S469" s="139">
        <v>0</v>
      </c>
      <c r="T469" s="140">
        <f>S469*H469</f>
        <v>0</v>
      </c>
      <c r="AR469" s="141" t="s">
        <v>134</v>
      </c>
      <c r="AT469" s="141" t="s">
        <v>129</v>
      </c>
      <c r="AU469" s="141" t="s">
        <v>90</v>
      </c>
      <c r="AY469" s="18" t="s">
        <v>127</v>
      </c>
      <c r="BE469" s="142">
        <f>IF(N469="základní",J469,0)</f>
        <v>0</v>
      </c>
      <c r="BF469" s="142">
        <f>IF(N469="snížená",J469,0)</f>
        <v>0</v>
      </c>
      <c r="BG469" s="142">
        <f>IF(N469="zákl. přenesená",J469,0)</f>
        <v>0</v>
      </c>
      <c r="BH469" s="142">
        <f>IF(N469="sníž. přenesená",J469,0)</f>
        <v>0</v>
      </c>
      <c r="BI469" s="142">
        <f>IF(N469="nulová",J469,0)</f>
        <v>0</v>
      </c>
      <c r="BJ469" s="18" t="s">
        <v>24</v>
      </c>
      <c r="BK469" s="142">
        <f>ROUND(I469*H469,2)</f>
        <v>0</v>
      </c>
      <c r="BL469" s="18" t="s">
        <v>134</v>
      </c>
      <c r="BM469" s="141" t="s">
        <v>995</v>
      </c>
    </row>
    <row r="470" spans="2:65" s="1" customFormat="1" ht="11.25">
      <c r="B470" s="34"/>
      <c r="D470" s="143" t="s">
        <v>136</v>
      </c>
      <c r="F470" s="144" t="s">
        <v>996</v>
      </c>
      <c r="I470" s="145"/>
      <c r="L470" s="34"/>
      <c r="M470" s="146"/>
      <c r="T470" s="55"/>
      <c r="AT470" s="18" t="s">
        <v>136</v>
      </c>
      <c r="AU470" s="18" t="s">
        <v>90</v>
      </c>
    </row>
    <row r="471" spans="2:65" s="12" customFormat="1" ht="11.25">
      <c r="B471" s="147"/>
      <c r="D471" s="148" t="s">
        <v>138</v>
      </c>
      <c r="E471" s="149" t="s">
        <v>3</v>
      </c>
      <c r="F471" s="150" t="s">
        <v>997</v>
      </c>
      <c r="H471" s="151">
        <v>2</v>
      </c>
      <c r="I471" s="152"/>
      <c r="L471" s="147"/>
      <c r="M471" s="153"/>
      <c r="T471" s="154"/>
      <c r="AT471" s="149" t="s">
        <v>138</v>
      </c>
      <c r="AU471" s="149" t="s">
        <v>90</v>
      </c>
      <c r="AV471" s="12" t="s">
        <v>90</v>
      </c>
      <c r="AW471" s="12" t="s">
        <v>140</v>
      </c>
      <c r="AX471" s="12" t="s">
        <v>81</v>
      </c>
      <c r="AY471" s="149" t="s">
        <v>127</v>
      </c>
    </row>
    <row r="472" spans="2:65" s="13" customFormat="1" ht="11.25">
      <c r="B472" s="155"/>
      <c r="D472" s="148" t="s">
        <v>138</v>
      </c>
      <c r="E472" s="156" t="s">
        <v>3</v>
      </c>
      <c r="F472" s="157" t="s">
        <v>141</v>
      </c>
      <c r="H472" s="158">
        <v>2</v>
      </c>
      <c r="I472" s="159"/>
      <c r="L472" s="155"/>
      <c r="M472" s="160"/>
      <c r="T472" s="161"/>
      <c r="AT472" s="156" t="s">
        <v>138</v>
      </c>
      <c r="AU472" s="156" t="s">
        <v>90</v>
      </c>
      <c r="AV472" s="13" t="s">
        <v>134</v>
      </c>
      <c r="AW472" s="13" t="s">
        <v>140</v>
      </c>
      <c r="AX472" s="13" t="s">
        <v>24</v>
      </c>
      <c r="AY472" s="156" t="s">
        <v>127</v>
      </c>
    </row>
    <row r="473" spans="2:65" s="1" customFormat="1" ht="16.5" customHeight="1">
      <c r="B473" s="129"/>
      <c r="C473" s="130" t="s">
        <v>998</v>
      </c>
      <c r="D473" s="130" t="s">
        <v>129</v>
      </c>
      <c r="E473" s="131" t="s">
        <v>999</v>
      </c>
      <c r="F473" s="132" t="s">
        <v>1000</v>
      </c>
      <c r="G473" s="133" t="s">
        <v>918</v>
      </c>
      <c r="H473" s="134">
        <v>1</v>
      </c>
      <c r="I473" s="135"/>
      <c r="J473" s="136">
        <f>ROUND(I473*H473,2)</f>
        <v>0</v>
      </c>
      <c r="K473" s="132" t="s">
        <v>3</v>
      </c>
      <c r="L473" s="34"/>
      <c r="M473" s="137" t="s">
        <v>3</v>
      </c>
      <c r="N473" s="138" t="s">
        <v>52</v>
      </c>
      <c r="P473" s="139">
        <f>O473*H473</f>
        <v>0</v>
      </c>
      <c r="Q473" s="139">
        <v>9.0000000000000006E-5</v>
      </c>
      <c r="R473" s="139">
        <f>Q473*H473</f>
        <v>9.0000000000000006E-5</v>
      </c>
      <c r="S473" s="139">
        <v>0</v>
      </c>
      <c r="T473" s="140">
        <f>S473*H473</f>
        <v>0</v>
      </c>
      <c r="AR473" s="141" t="s">
        <v>134</v>
      </c>
      <c r="AT473" s="141" t="s">
        <v>129</v>
      </c>
      <c r="AU473" s="141" t="s">
        <v>90</v>
      </c>
      <c r="AY473" s="18" t="s">
        <v>127</v>
      </c>
      <c r="BE473" s="142">
        <f>IF(N473="základní",J473,0)</f>
        <v>0</v>
      </c>
      <c r="BF473" s="142">
        <f>IF(N473="snížená",J473,0)</f>
        <v>0</v>
      </c>
      <c r="BG473" s="142">
        <f>IF(N473="zákl. přenesená",J473,0)</f>
        <v>0</v>
      </c>
      <c r="BH473" s="142">
        <f>IF(N473="sníž. přenesená",J473,0)</f>
        <v>0</v>
      </c>
      <c r="BI473" s="142">
        <f>IF(N473="nulová",J473,0)</f>
        <v>0</v>
      </c>
      <c r="BJ473" s="18" t="s">
        <v>24</v>
      </c>
      <c r="BK473" s="142">
        <f>ROUND(I473*H473,2)</f>
        <v>0</v>
      </c>
      <c r="BL473" s="18" t="s">
        <v>134</v>
      </c>
      <c r="BM473" s="141" t="s">
        <v>1001</v>
      </c>
    </row>
    <row r="474" spans="2:65" s="12" customFormat="1" ht="11.25">
      <c r="B474" s="147"/>
      <c r="D474" s="148" t="s">
        <v>138</v>
      </c>
      <c r="E474" s="149" t="s">
        <v>3</v>
      </c>
      <c r="F474" s="150" t="s">
        <v>1002</v>
      </c>
      <c r="H474" s="151">
        <v>1</v>
      </c>
      <c r="I474" s="152"/>
      <c r="L474" s="147"/>
      <c r="M474" s="153"/>
      <c r="T474" s="154"/>
      <c r="AT474" s="149" t="s">
        <v>138</v>
      </c>
      <c r="AU474" s="149" t="s">
        <v>90</v>
      </c>
      <c r="AV474" s="12" t="s">
        <v>90</v>
      </c>
      <c r="AW474" s="12" t="s">
        <v>140</v>
      </c>
      <c r="AX474" s="12" t="s">
        <v>81</v>
      </c>
      <c r="AY474" s="149" t="s">
        <v>127</v>
      </c>
    </row>
    <row r="475" spans="2:65" s="13" customFormat="1" ht="11.25">
      <c r="B475" s="155"/>
      <c r="D475" s="148" t="s">
        <v>138</v>
      </c>
      <c r="E475" s="156" t="s">
        <v>3</v>
      </c>
      <c r="F475" s="157" t="s">
        <v>141</v>
      </c>
      <c r="H475" s="158">
        <v>1</v>
      </c>
      <c r="I475" s="159"/>
      <c r="L475" s="155"/>
      <c r="M475" s="160"/>
      <c r="T475" s="161"/>
      <c r="AT475" s="156" t="s">
        <v>138</v>
      </c>
      <c r="AU475" s="156" t="s">
        <v>90</v>
      </c>
      <c r="AV475" s="13" t="s">
        <v>134</v>
      </c>
      <c r="AW475" s="13" t="s">
        <v>140</v>
      </c>
      <c r="AX475" s="13" t="s">
        <v>24</v>
      </c>
      <c r="AY475" s="156" t="s">
        <v>127</v>
      </c>
    </row>
    <row r="476" spans="2:65" s="1" customFormat="1" ht="16.5" customHeight="1">
      <c r="B476" s="129"/>
      <c r="C476" s="130" t="s">
        <v>1003</v>
      </c>
      <c r="D476" s="130" t="s">
        <v>129</v>
      </c>
      <c r="E476" s="131" t="s">
        <v>1004</v>
      </c>
      <c r="F476" s="132" t="s">
        <v>1005</v>
      </c>
      <c r="G476" s="133" t="s">
        <v>918</v>
      </c>
      <c r="H476" s="134">
        <v>1</v>
      </c>
      <c r="I476" s="135"/>
      <c r="J476" s="136">
        <f>ROUND(I476*H476,2)</f>
        <v>0</v>
      </c>
      <c r="K476" s="132" t="s">
        <v>3</v>
      </c>
      <c r="L476" s="34"/>
      <c r="M476" s="137" t="s">
        <v>3</v>
      </c>
      <c r="N476" s="138" t="s">
        <v>52</v>
      </c>
      <c r="P476" s="139">
        <f>O476*H476</f>
        <v>0</v>
      </c>
      <c r="Q476" s="139">
        <v>9.0000000000000006E-5</v>
      </c>
      <c r="R476" s="139">
        <f>Q476*H476</f>
        <v>9.0000000000000006E-5</v>
      </c>
      <c r="S476" s="139">
        <v>0</v>
      </c>
      <c r="T476" s="140">
        <f>S476*H476</f>
        <v>0</v>
      </c>
      <c r="AR476" s="141" t="s">
        <v>134</v>
      </c>
      <c r="AT476" s="141" t="s">
        <v>129</v>
      </c>
      <c r="AU476" s="141" t="s">
        <v>90</v>
      </c>
      <c r="AY476" s="18" t="s">
        <v>127</v>
      </c>
      <c r="BE476" s="142">
        <f>IF(N476="základní",J476,0)</f>
        <v>0</v>
      </c>
      <c r="BF476" s="142">
        <f>IF(N476="snížená",J476,0)</f>
        <v>0</v>
      </c>
      <c r="BG476" s="142">
        <f>IF(N476="zákl. přenesená",J476,0)</f>
        <v>0</v>
      </c>
      <c r="BH476" s="142">
        <f>IF(N476="sníž. přenesená",J476,0)</f>
        <v>0</v>
      </c>
      <c r="BI476" s="142">
        <f>IF(N476="nulová",J476,0)</f>
        <v>0</v>
      </c>
      <c r="BJ476" s="18" t="s">
        <v>24</v>
      </c>
      <c r="BK476" s="142">
        <f>ROUND(I476*H476,2)</f>
        <v>0</v>
      </c>
      <c r="BL476" s="18" t="s">
        <v>134</v>
      </c>
      <c r="BM476" s="141" t="s">
        <v>1006</v>
      </c>
    </row>
    <row r="477" spans="2:65" s="12" customFormat="1" ht="11.25">
      <c r="B477" s="147"/>
      <c r="D477" s="148" t="s">
        <v>138</v>
      </c>
      <c r="E477" s="149" t="s">
        <v>3</v>
      </c>
      <c r="F477" s="150" t="s">
        <v>1007</v>
      </c>
      <c r="H477" s="151">
        <v>1</v>
      </c>
      <c r="I477" s="152"/>
      <c r="L477" s="147"/>
      <c r="M477" s="153"/>
      <c r="T477" s="154"/>
      <c r="AT477" s="149" t="s">
        <v>138</v>
      </c>
      <c r="AU477" s="149" t="s">
        <v>90</v>
      </c>
      <c r="AV477" s="12" t="s">
        <v>90</v>
      </c>
      <c r="AW477" s="12" t="s">
        <v>140</v>
      </c>
      <c r="AX477" s="12" t="s">
        <v>81</v>
      </c>
      <c r="AY477" s="149" t="s">
        <v>127</v>
      </c>
    </row>
    <row r="478" spans="2:65" s="13" customFormat="1" ht="11.25">
      <c r="B478" s="155"/>
      <c r="D478" s="148" t="s">
        <v>138</v>
      </c>
      <c r="E478" s="156" t="s">
        <v>3</v>
      </c>
      <c r="F478" s="157" t="s">
        <v>141</v>
      </c>
      <c r="H478" s="158">
        <v>1</v>
      </c>
      <c r="I478" s="159"/>
      <c r="L478" s="155"/>
      <c r="M478" s="160"/>
      <c r="T478" s="161"/>
      <c r="AT478" s="156" t="s">
        <v>138</v>
      </c>
      <c r="AU478" s="156" t="s">
        <v>90</v>
      </c>
      <c r="AV478" s="13" t="s">
        <v>134</v>
      </c>
      <c r="AW478" s="13" t="s">
        <v>140</v>
      </c>
      <c r="AX478" s="13" t="s">
        <v>24</v>
      </c>
      <c r="AY478" s="156" t="s">
        <v>127</v>
      </c>
    </row>
    <row r="479" spans="2:65" s="11" customFormat="1" ht="22.9" customHeight="1">
      <c r="B479" s="117"/>
      <c r="D479" s="118" t="s">
        <v>80</v>
      </c>
      <c r="E479" s="127" t="s">
        <v>596</v>
      </c>
      <c r="F479" s="127" t="s">
        <v>597</v>
      </c>
      <c r="I479" s="120"/>
      <c r="J479" s="128">
        <f>BK479</f>
        <v>0</v>
      </c>
      <c r="L479" s="117"/>
      <c r="M479" s="122"/>
      <c r="P479" s="123">
        <f>SUM(P480:P528)</f>
        <v>0</v>
      </c>
      <c r="R479" s="123">
        <f>SUM(R480:R528)</f>
        <v>0</v>
      </c>
      <c r="T479" s="124">
        <f>SUM(T480:T528)</f>
        <v>0</v>
      </c>
      <c r="AR479" s="118" t="s">
        <v>24</v>
      </c>
      <c r="AT479" s="125" t="s">
        <v>80</v>
      </c>
      <c r="AU479" s="125" t="s">
        <v>24</v>
      </c>
      <c r="AY479" s="118" t="s">
        <v>127</v>
      </c>
      <c r="BK479" s="126">
        <f>SUM(BK480:BK528)</f>
        <v>0</v>
      </c>
    </row>
    <row r="480" spans="2:65" s="1" customFormat="1" ht="24.2" customHeight="1">
      <c r="B480" s="129"/>
      <c r="C480" s="130" t="s">
        <v>1008</v>
      </c>
      <c r="D480" s="130" t="s">
        <v>129</v>
      </c>
      <c r="E480" s="131" t="s">
        <v>599</v>
      </c>
      <c r="F480" s="132" t="s">
        <v>600</v>
      </c>
      <c r="G480" s="133" t="s">
        <v>300</v>
      </c>
      <c r="H480" s="134">
        <v>13.079000000000001</v>
      </c>
      <c r="I480" s="135"/>
      <c r="J480" s="136">
        <f>ROUND(I480*H480,2)</f>
        <v>0</v>
      </c>
      <c r="K480" s="132" t="s">
        <v>133</v>
      </c>
      <c r="L480" s="34"/>
      <c r="M480" s="137" t="s">
        <v>3</v>
      </c>
      <c r="N480" s="138" t="s">
        <v>52</v>
      </c>
      <c r="P480" s="139">
        <f>O480*H480</f>
        <v>0</v>
      </c>
      <c r="Q480" s="139">
        <v>0</v>
      </c>
      <c r="R480" s="139">
        <f>Q480*H480</f>
        <v>0</v>
      </c>
      <c r="S480" s="139">
        <v>0</v>
      </c>
      <c r="T480" s="140">
        <f>S480*H480</f>
        <v>0</v>
      </c>
      <c r="AR480" s="141" t="s">
        <v>134</v>
      </c>
      <c r="AT480" s="141" t="s">
        <v>129</v>
      </c>
      <c r="AU480" s="141" t="s">
        <v>90</v>
      </c>
      <c r="AY480" s="18" t="s">
        <v>127</v>
      </c>
      <c r="BE480" s="142">
        <f>IF(N480="základní",J480,0)</f>
        <v>0</v>
      </c>
      <c r="BF480" s="142">
        <f>IF(N480="snížená",J480,0)</f>
        <v>0</v>
      </c>
      <c r="BG480" s="142">
        <f>IF(N480="zákl. přenesená",J480,0)</f>
        <v>0</v>
      </c>
      <c r="BH480" s="142">
        <f>IF(N480="sníž. přenesená",J480,0)</f>
        <v>0</v>
      </c>
      <c r="BI480" s="142">
        <f>IF(N480="nulová",J480,0)</f>
        <v>0</v>
      </c>
      <c r="BJ480" s="18" t="s">
        <v>24</v>
      </c>
      <c r="BK480" s="142">
        <f>ROUND(I480*H480,2)</f>
        <v>0</v>
      </c>
      <c r="BL480" s="18" t="s">
        <v>134</v>
      </c>
      <c r="BM480" s="141" t="s">
        <v>601</v>
      </c>
    </row>
    <row r="481" spans="2:65" s="1" customFormat="1" ht="11.25">
      <c r="B481" s="34"/>
      <c r="D481" s="143" t="s">
        <v>136</v>
      </c>
      <c r="F481" s="144" t="s">
        <v>602</v>
      </c>
      <c r="I481" s="145"/>
      <c r="L481" s="34"/>
      <c r="M481" s="146"/>
      <c r="T481" s="55"/>
      <c r="AT481" s="18" t="s">
        <v>136</v>
      </c>
      <c r="AU481" s="18" t="s">
        <v>90</v>
      </c>
    </row>
    <row r="482" spans="2:65" s="14" customFormat="1" ht="11.25">
      <c r="B482" s="162"/>
      <c r="D482" s="148" t="s">
        <v>138</v>
      </c>
      <c r="E482" s="163" t="s">
        <v>3</v>
      </c>
      <c r="F482" s="164" t="s">
        <v>603</v>
      </c>
      <c r="H482" s="163" t="s">
        <v>3</v>
      </c>
      <c r="I482" s="165"/>
      <c r="L482" s="162"/>
      <c r="M482" s="166"/>
      <c r="T482" s="167"/>
      <c r="AT482" s="163" t="s">
        <v>138</v>
      </c>
      <c r="AU482" s="163" t="s">
        <v>90</v>
      </c>
      <c r="AV482" s="14" t="s">
        <v>24</v>
      </c>
      <c r="AW482" s="14" t="s">
        <v>140</v>
      </c>
      <c r="AX482" s="14" t="s">
        <v>81</v>
      </c>
      <c r="AY482" s="163" t="s">
        <v>127</v>
      </c>
    </row>
    <row r="483" spans="2:65" s="12" customFormat="1" ht="11.25">
      <c r="B483" s="147"/>
      <c r="D483" s="148" t="s">
        <v>138</v>
      </c>
      <c r="E483" s="149" t="s">
        <v>3</v>
      </c>
      <c r="F483" s="150" t="s">
        <v>1009</v>
      </c>
      <c r="H483" s="151">
        <v>13.079000000000001</v>
      </c>
      <c r="I483" s="152"/>
      <c r="L483" s="147"/>
      <c r="M483" s="153"/>
      <c r="T483" s="154"/>
      <c r="AT483" s="149" t="s">
        <v>138</v>
      </c>
      <c r="AU483" s="149" t="s">
        <v>90</v>
      </c>
      <c r="AV483" s="12" t="s">
        <v>90</v>
      </c>
      <c r="AW483" s="12" t="s">
        <v>140</v>
      </c>
      <c r="AX483" s="12" t="s">
        <v>81</v>
      </c>
      <c r="AY483" s="149" t="s">
        <v>127</v>
      </c>
    </row>
    <row r="484" spans="2:65" s="13" customFormat="1" ht="11.25">
      <c r="B484" s="155"/>
      <c r="D484" s="148" t="s">
        <v>138</v>
      </c>
      <c r="E484" s="156" t="s">
        <v>3</v>
      </c>
      <c r="F484" s="157" t="s">
        <v>141</v>
      </c>
      <c r="H484" s="158">
        <v>13.079000000000001</v>
      </c>
      <c r="I484" s="159"/>
      <c r="L484" s="155"/>
      <c r="M484" s="160"/>
      <c r="T484" s="161"/>
      <c r="AT484" s="156" t="s">
        <v>138</v>
      </c>
      <c r="AU484" s="156" t="s">
        <v>90</v>
      </c>
      <c r="AV484" s="13" t="s">
        <v>134</v>
      </c>
      <c r="AW484" s="13" t="s">
        <v>140</v>
      </c>
      <c r="AX484" s="13" t="s">
        <v>24</v>
      </c>
      <c r="AY484" s="156" t="s">
        <v>127</v>
      </c>
    </row>
    <row r="485" spans="2:65" s="1" customFormat="1" ht="24.2" customHeight="1">
      <c r="B485" s="129"/>
      <c r="C485" s="130" t="s">
        <v>1010</v>
      </c>
      <c r="D485" s="130" t="s">
        <v>129</v>
      </c>
      <c r="E485" s="131" t="s">
        <v>607</v>
      </c>
      <c r="F485" s="132" t="s">
        <v>608</v>
      </c>
      <c r="G485" s="133" t="s">
        <v>300</v>
      </c>
      <c r="H485" s="134">
        <v>444.68599999999998</v>
      </c>
      <c r="I485" s="135"/>
      <c r="J485" s="136">
        <f>ROUND(I485*H485,2)</f>
        <v>0</v>
      </c>
      <c r="K485" s="132" t="s">
        <v>133</v>
      </c>
      <c r="L485" s="34"/>
      <c r="M485" s="137" t="s">
        <v>3</v>
      </c>
      <c r="N485" s="138" t="s">
        <v>52</v>
      </c>
      <c r="P485" s="139">
        <f>O485*H485</f>
        <v>0</v>
      </c>
      <c r="Q485" s="139">
        <v>0</v>
      </c>
      <c r="R485" s="139">
        <f>Q485*H485</f>
        <v>0</v>
      </c>
      <c r="S485" s="139">
        <v>0</v>
      </c>
      <c r="T485" s="140">
        <f>S485*H485</f>
        <v>0</v>
      </c>
      <c r="AR485" s="141" t="s">
        <v>134</v>
      </c>
      <c r="AT485" s="141" t="s">
        <v>129</v>
      </c>
      <c r="AU485" s="141" t="s">
        <v>90</v>
      </c>
      <c r="AY485" s="18" t="s">
        <v>127</v>
      </c>
      <c r="BE485" s="142">
        <f>IF(N485="základní",J485,0)</f>
        <v>0</v>
      </c>
      <c r="BF485" s="142">
        <f>IF(N485="snížená",J485,0)</f>
        <v>0</v>
      </c>
      <c r="BG485" s="142">
        <f>IF(N485="zákl. přenesená",J485,0)</f>
        <v>0</v>
      </c>
      <c r="BH485" s="142">
        <f>IF(N485="sníž. přenesená",J485,0)</f>
        <v>0</v>
      </c>
      <c r="BI485" s="142">
        <f>IF(N485="nulová",J485,0)</f>
        <v>0</v>
      </c>
      <c r="BJ485" s="18" t="s">
        <v>24</v>
      </c>
      <c r="BK485" s="142">
        <f>ROUND(I485*H485,2)</f>
        <v>0</v>
      </c>
      <c r="BL485" s="18" t="s">
        <v>134</v>
      </c>
      <c r="BM485" s="141" t="s">
        <v>609</v>
      </c>
    </row>
    <row r="486" spans="2:65" s="1" customFormat="1" ht="11.25">
      <c r="B486" s="34"/>
      <c r="D486" s="143" t="s">
        <v>136</v>
      </c>
      <c r="F486" s="144" t="s">
        <v>610</v>
      </c>
      <c r="I486" s="145"/>
      <c r="L486" s="34"/>
      <c r="M486" s="146"/>
      <c r="T486" s="55"/>
      <c r="AT486" s="18" t="s">
        <v>136</v>
      </c>
      <c r="AU486" s="18" t="s">
        <v>90</v>
      </c>
    </row>
    <row r="487" spans="2:65" s="14" customFormat="1" ht="11.25">
      <c r="B487" s="162"/>
      <c r="D487" s="148" t="s">
        <v>138</v>
      </c>
      <c r="E487" s="163" t="s">
        <v>3</v>
      </c>
      <c r="F487" s="164" t="s">
        <v>603</v>
      </c>
      <c r="H487" s="163" t="s">
        <v>3</v>
      </c>
      <c r="I487" s="165"/>
      <c r="L487" s="162"/>
      <c r="M487" s="166"/>
      <c r="T487" s="167"/>
      <c r="AT487" s="163" t="s">
        <v>138</v>
      </c>
      <c r="AU487" s="163" t="s">
        <v>90</v>
      </c>
      <c r="AV487" s="14" t="s">
        <v>24</v>
      </c>
      <c r="AW487" s="14" t="s">
        <v>140</v>
      </c>
      <c r="AX487" s="14" t="s">
        <v>81</v>
      </c>
      <c r="AY487" s="163" t="s">
        <v>127</v>
      </c>
    </row>
    <row r="488" spans="2:65" s="12" customFormat="1" ht="11.25">
      <c r="B488" s="147"/>
      <c r="D488" s="148" t="s">
        <v>138</v>
      </c>
      <c r="E488" s="149" t="s">
        <v>3</v>
      </c>
      <c r="F488" s="150" t="s">
        <v>1011</v>
      </c>
      <c r="H488" s="151">
        <v>444.68600000000004</v>
      </c>
      <c r="I488" s="152"/>
      <c r="L488" s="147"/>
      <c r="M488" s="153"/>
      <c r="T488" s="154"/>
      <c r="AT488" s="149" t="s">
        <v>138</v>
      </c>
      <c r="AU488" s="149" t="s">
        <v>90</v>
      </c>
      <c r="AV488" s="12" t="s">
        <v>90</v>
      </c>
      <c r="AW488" s="12" t="s">
        <v>140</v>
      </c>
      <c r="AX488" s="12" t="s">
        <v>81</v>
      </c>
      <c r="AY488" s="149" t="s">
        <v>127</v>
      </c>
    </row>
    <row r="489" spans="2:65" s="13" customFormat="1" ht="11.25">
      <c r="B489" s="155"/>
      <c r="D489" s="148" t="s">
        <v>138</v>
      </c>
      <c r="E489" s="156" t="s">
        <v>3</v>
      </c>
      <c r="F489" s="157" t="s">
        <v>141</v>
      </c>
      <c r="H489" s="158">
        <v>444.68600000000004</v>
      </c>
      <c r="I489" s="159"/>
      <c r="L489" s="155"/>
      <c r="M489" s="160"/>
      <c r="T489" s="161"/>
      <c r="AT489" s="156" t="s">
        <v>138</v>
      </c>
      <c r="AU489" s="156" t="s">
        <v>90</v>
      </c>
      <c r="AV489" s="13" t="s">
        <v>134</v>
      </c>
      <c r="AW489" s="13" t="s">
        <v>140</v>
      </c>
      <c r="AX489" s="13" t="s">
        <v>24</v>
      </c>
      <c r="AY489" s="156" t="s">
        <v>127</v>
      </c>
    </row>
    <row r="490" spans="2:65" s="1" customFormat="1" ht="24.2" customHeight="1">
      <c r="B490" s="129"/>
      <c r="C490" s="130" t="s">
        <v>1012</v>
      </c>
      <c r="D490" s="130" t="s">
        <v>129</v>
      </c>
      <c r="E490" s="131" t="s">
        <v>614</v>
      </c>
      <c r="F490" s="132" t="s">
        <v>615</v>
      </c>
      <c r="G490" s="133" t="s">
        <v>300</v>
      </c>
      <c r="H490" s="134">
        <v>17.850999999999999</v>
      </c>
      <c r="I490" s="135"/>
      <c r="J490" s="136">
        <f>ROUND(I490*H490,2)</f>
        <v>0</v>
      </c>
      <c r="K490" s="132" t="s">
        <v>133</v>
      </c>
      <c r="L490" s="34"/>
      <c r="M490" s="137" t="s">
        <v>3</v>
      </c>
      <c r="N490" s="138" t="s">
        <v>52</v>
      </c>
      <c r="P490" s="139">
        <f>O490*H490</f>
        <v>0</v>
      </c>
      <c r="Q490" s="139">
        <v>0</v>
      </c>
      <c r="R490" s="139">
        <f>Q490*H490</f>
        <v>0</v>
      </c>
      <c r="S490" s="139">
        <v>0</v>
      </c>
      <c r="T490" s="140">
        <f>S490*H490</f>
        <v>0</v>
      </c>
      <c r="AR490" s="141" t="s">
        <v>134</v>
      </c>
      <c r="AT490" s="141" t="s">
        <v>129</v>
      </c>
      <c r="AU490" s="141" t="s">
        <v>90</v>
      </c>
      <c r="AY490" s="18" t="s">
        <v>127</v>
      </c>
      <c r="BE490" s="142">
        <f>IF(N490="základní",J490,0)</f>
        <v>0</v>
      </c>
      <c r="BF490" s="142">
        <f>IF(N490="snížená",J490,0)</f>
        <v>0</v>
      </c>
      <c r="BG490" s="142">
        <f>IF(N490="zákl. přenesená",J490,0)</f>
        <v>0</v>
      </c>
      <c r="BH490" s="142">
        <f>IF(N490="sníž. přenesená",J490,0)</f>
        <v>0</v>
      </c>
      <c r="BI490" s="142">
        <f>IF(N490="nulová",J490,0)</f>
        <v>0</v>
      </c>
      <c r="BJ490" s="18" t="s">
        <v>24</v>
      </c>
      <c r="BK490" s="142">
        <f>ROUND(I490*H490,2)</f>
        <v>0</v>
      </c>
      <c r="BL490" s="18" t="s">
        <v>134</v>
      </c>
      <c r="BM490" s="141" t="s">
        <v>616</v>
      </c>
    </row>
    <row r="491" spans="2:65" s="1" customFormat="1" ht="11.25">
      <c r="B491" s="34"/>
      <c r="D491" s="143" t="s">
        <v>136</v>
      </c>
      <c r="F491" s="144" t="s">
        <v>617</v>
      </c>
      <c r="I491" s="145"/>
      <c r="L491" s="34"/>
      <c r="M491" s="146"/>
      <c r="T491" s="55"/>
      <c r="AT491" s="18" t="s">
        <v>136</v>
      </c>
      <c r="AU491" s="18" t="s">
        <v>90</v>
      </c>
    </row>
    <row r="492" spans="2:65" s="14" customFormat="1" ht="11.25">
      <c r="B492" s="162"/>
      <c r="D492" s="148" t="s">
        <v>138</v>
      </c>
      <c r="E492" s="163" t="s">
        <v>3</v>
      </c>
      <c r="F492" s="164" t="s">
        <v>603</v>
      </c>
      <c r="H492" s="163" t="s">
        <v>3</v>
      </c>
      <c r="I492" s="165"/>
      <c r="L492" s="162"/>
      <c r="M492" s="166"/>
      <c r="T492" s="167"/>
      <c r="AT492" s="163" t="s">
        <v>138</v>
      </c>
      <c r="AU492" s="163" t="s">
        <v>90</v>
      </c>
      <c r="AV492" s="14" t="s">
        <v>24</v>
      </c>
      <c r="AW492" s="14" t="s">
        <v>140</v>
      </c>
      <c r="AX492" s="14" t="s">
        <v>81</v>
      </c>
      <c r="AY492" s="163" t="s">
        <v>127</v>
      </c>
    </row>
    <row r="493" spans="2:65" s="12" customFormat="1" ht="11.25">
      <c r="B493" s="147"/>
      <c r="D493" s="148" t="s">
        <v>138</v>
      </c>
      <c r="E493" s="149" t="s">
        <v>3</v>
      </c>
      <c r="F493" s="150" t="s">
        <v>1013</v>
      </c>
      <c r="H493" s="151">
        <v>11.726000000000001</v>
      </c>
      <c r="I493" s="152"/>
      <c r="L493" s="147"/>
      <c r="M493" s="153"/>
      <c r="T493" s="154"/>
      <c r="AT493" s="149" t="s">
        <v>138</v>
      </c>
      <c r="AU493" s="149" t="s">
        <v>90</v>
      </c>
      <c r="AV493" s="12" t="s">
        <v>90</v>
      </c>
      <c r="AW493" s="12" t="s">
        <v>140</v>
      </c>
      <c r="AX493" s="12" t="s">
        <v>81</v>
      </c>
      <c r="AY493" s="149" t="s">
        <v>127</v>
      </c>
    </row>
    <row r="494" spans="2:65" s="12" customFormat="1" ht="11.25">
      <c r="B494" s="147"/>
      <c r="D494" s="148" t="s">
        <v>138</v>
      </c>
      <c r="E494" s="149" t="s">
        <v>3</v>
      </c>
      <c r="F494" s="150" t="s">
        <v>1014</v>
      </c>
      <c r="H494" s="151">
        <v>6.125</v>
      </c>
      <c r="I494" s="152"/>
      <c r="L494" s="147"/>
      <c r="M494" s="153"/>
      <c r="T494" s="154"/>
      <c r="AT494" s="149" t="s">
        <v>138</v>
      </c>
      <c r="AU494" s="149" t="s">
        <v>90</v>
      </c>
      <c r="AV494" s="12" t="s">
        <v>90</v>
      </c>
      <c r="AW494" s="12" t="s">
        <v>140</v>
      </c>
      <c r="AX494" s="12" t="s">
        <v>81</v>
      </c>
      <c r="AY494" s="149" t="s">
        <v>127</v>
      </c>
    </row>
    <row r="495" spans="2:65" s="13" customFormat="1" ht="11.25">
      <c r="B495" s="155"/>
      <c r="D495" s="148" t="s">
        <v>138</v>
      </c>
      <c r="E495" s="156" t="s">
        <v>3</v>
      </c>
      <c r="F495" s="157" t="s">
        <v>141</v>
      </c>
      <c r="H495" s="158">
        <v>17.850999999999999</v>
      </c>
      <c r="I495" s="159"/>
      <c r="L495" s="155"/>
      <c r="M495" s="160"/>
      <c r="T495" s="161"/>
      <c r="AT495" s="156" t="s">
        <v>138</v>
      </c>
      <c r="AU495" s="156" t="s">
        <v>90</v>
      </c>
      <c r="AV495" s="13" t="s">
        <v>134</v>
      </c>
      <c r="AW495" s="13" t="s">
        <v>140</v>
      </c>
      <c r="AX495" s="13" t="s">
        <v>24</v>
      </c>
      <c r="AY495" s="156" t="s">
        <v>127</v>
      </c>
    </row>
    <row r="496" spans="2:65" s="1" customFormat="1" ht="24.2" customHeight="1">
      <c r="B496" s="129"/>
      <c r="C496" s="130" t="s">
        <v>1015</v>
      </c>
      <c r="D496" s="130" t="s">
        <v>129</v>
      </c>
      <c r="E496" s="131" t="s">
        <v>621</v>
      </c>
      <c r="F496" s="132" t="s">
        <v>608</v>
      </c>
      <c r="G496" s="133" t="s">
        <v>300</v>
      </c>
      <c r="H496" s="134">
        <v>606.93399999999997</v>
      </c>
      <c r="I496" s="135"/>
      <c r="J496" s="136">
        <f>ROUND(I496*H496,2)</f>
        <v>0</v>
      </c>
      <c r="K496" s="132" t="s">
        <v>133</v>
      </c>
      <c r="L496" s="34"/>
      <c r="M496" s="137" t="s">
        <v>3</v>
      </c>
      <c r="N496" s="138" t="s">
        <v>52</v>
      </c>
      <c r="P496" s="139">
        <f>O496*H496</f>
        <v>0</v>
      </c>
      <c r="Q496" s="139">
        <v>0</v>
      </c>
      <c r="R496" s="139">
        <f>Q496*H496</f>
        <v>0</v>
      </c>
      <c r="S496" s="139">
        <v>0</v>
      </c>
      <c r="T496" s="140">
        <f>S496*H496</f>
        <v>0</v>
      </c>
      <c r="AR496" s="141" t="s">
        <v>134</v>
      </c>
      <c r="AT496" s="141" t="s">
        <v>129</v>
      </c>
      <c r="AU496" s="141" t="s">
        <v>90</v>
      </c>
      <c r="AY496" s="18" t="s">
        <v>127</v>
      </c>
      <c r="BE496" s="142">
        <f>IF(N496="základní",J496,0)</f>
        <v>0</v>
      </c>
      <c r="BF496" s="142">
        <f>IF(N496="snížená",J496,0)</f>
        <v>0</v>
      </c>
      <c r="BG496" s="142">
        <f>IF(N496="zákl. přenesená",J496,0)</f>
        <v>0</v>
      </c>
      <c r="BH496" s="142">
        <f>IF(N496="sníž. přenesená",J496,0)</f>
        <v>0</v>
      </c>
      <c r="BI496" s="142">
        <f>IF(N496="nulová",J496,0)</f>
        <v>0</v>
      </c>
      <c r="BJ496" s="18" t="s">
        <v>24</v>
      </c>
      <c r="BK496" s="142">
        <f>ROUND(I496*H496,2)</f>
        <v>0</v>
      </c>
      <c r="BL496" s="18" t="s">
        <v>134</v>
      </c>
      <c r="BM496" s="141" t="s">
        <v>622</v>
      </c>
    </row>
    <row r="497" spans="2:65" s="1" customFormat="1" ht="11.25">
      <c r="B497" s="34"/>
      <c r="D497" s="143" t="s">
        <v>136</v>
      </c>
      <c r="F497" s="144" t="s">
        <v>623</v>
      </c>
      <c r="I497" s="145"/>
      <c r="L497" s="34"/>
      <c r="M497" s="146"/>
      <c r="T497" s="55"/>
      <c r="AT497" s="18" t="s">
        <v>136</v>
      </c>
      <c r="AU497" s="18" t="s">
        <v>90</v>
      </c>
    </row>
    <row r="498" spans="2:65" s="14" customFormat="1" ht="11.25">
      <c r="B498" s="162"/>
      <c r="D498" s="148" t="s">
        <v>138</v>
      </c>
      <c r="E498" s="163" t="s">
        <v>3</v>
      </c>
      <c r="F498" s="164" t="s">
        <v>603</v>
      </c>
      <c r="H498" s="163" t="s">
        <v>3</v>
      </c>
      <c r="I498" s="165"/>
      <c r="L498" s="162"/>
      <c r="M498" s="166"/>
      <c r="T498" s="167"/>
      <c r="AT498" s="163" t="s">
        <v>138</v>
      </c>
      <c r="AU498" s="163" t="s">
        <v>90</v>
      </c>
      <c r="AV498" s="14" t="s">
        <v>24</v>
      </c>
      <c r="AW498" s="14" t="s">
        <v>140</v>
      </c>
      <c r="AX498" s="14" t="s">
        <v>81</v>
      </c>
      <c r="AY498" s="163" t="s">
        <v>127</v>
      </c>
    </row>
    <row r="499" spans="2:65" s="12" customFormat="1" ht="11.25">
      <c r="B499" s="147"/>
      <c r="D499" s="148" t="s">
        <v>138</v>
      </c>
      <c r="E499" s="149" t="s">
        <v>3</v>
      </c>
      <c r="F499" s="150" t="s">
        <v>1016</v>
      </c>
      <c r="H499" s="151">
        <v>398.68400000000003</v>
      </c>
      <c r="I499" s="152"/>
      <c r="L499" s="147"/>
      <c r="M499" s="153"/>
      <c r="T499" s="154"/>
      <c r="AT499" s="149" t="s">
        <v>138</v>
      </c>
      <c r="AU499" s="149" t="s">
        <v>90</v>
      </c>
      <c r="AV499" s="12" t="s">
        <v>90</v>
      </c>
      <c r="AW499" s="12" t="s">
        <v>140</v>
      </c>
      <c r="AX499" s="12" t="s">
        <v>81</v>
      </c>
      <c r="AY499" s="149" t="s">
        <v>127</v>
      </c>
    </row>
    <row r="500" spans="2:65" s="12" customFormat="1" ht="11.25">
      <c r="B500" s="147"/>
      <c r="D500" s="148" t="s">
        <v>138</v>
      </c>
      <c r="E500" s="149" t="s">
        <v>3</v>
      </c>
      <c r="F500" s="150" t="s">
        <v>1017</v>
      </c>
      <c r="H500" s="151">
        <v>208.25</v>
      </c>
      <c r="I500" s="152"/>
      <c r="L500" s="147"/>
      <c r="M500" s="153"/>
      <c r="T500" s="154"/>
      <c r="AT500" s="149" t="s">
        <v>138</v>
      </c>
      <c r="AU500" s="149" t="s">
        <v>90</v>
      </c>
      <c r="AV500" s="12" t="s">
        <v>90</v>
      </c>
      <c r="AW500" s="12" t="s">
        <v>140</v>
      </c>
      <c r="AX500" s="12" t="s">
        <v>81</v>
      </c>
      <c r="AY500" s="149" t="s">
        <v>127</v>
      </c>
    </row>
    <row r="501" spans="2:65" s="13" customFormat="1" ht="11.25">
      <c r="B501" s="155"/>
      <c r="D501" s="148" t="s">
        <v>138</v>
      </c>
      <c r="E501" s="156" t="s">
        <v>3</v>
      </c>
      <c r="F501" s="157" t="s">
        <v>141</v>
      </c>
      <c r="H501" s="158">
        <v>606.93399999999997</v>
      </c>
      <c r="I501" s="159"/>
      <c r="L501" s="155"/>
      <c r="M501" s="160"/>
      <c r="T501" s="161"/>
      <c r="AT501" s="156" t="s">
        <v>138</v>
      </c>
      <c r="AU501" s="156" t="s">
        <v>90</v>
      </c>
      <c r="AV501" s="13" t="s">
        <v>134</v>
      </c>
      <c r="AW501" s="13" t="s">
        <v>140</v>
      </c>
      <c r="AX501" s="13" t="s">
        <v>24</v>
      </c>
      <c r="AY501" s="156" t="s">
        <v>127</v>
      </c>
    </row>
    <row r="502" spans="2:65" s="1" customFormat="1" ht="24.2" customHeight="1">
      <c r="B502" s="129"/>
      <c r="C502" s="130" t="s">
        <v>1018</v>
      </c>
      <c r="D502" s="130" t="s">
        <v>129</v>
      </c>
      <c r="E502" s="131" t="s">
        <v>1019</v>
      </c>
      <c r="F502" s="132" t="s">
        <v>1020</v>
      </c>
      <c r="G502" s="133" t="s">
        <v>300</v>
      </c>
      <c r="H502" s="134">
        <v>15.9</v>
      </c>
      <c r="I502" s="135"/>
      <c r="J502" s="136">
        <f>ROUND(I502*H502,2)</f>
        <v>0</v>
      </c>
      <c r="K502" s="132" t="s">
        <v>133</v>
      </c>
      <c r="L502" s="34"/>
      <c r="M502" s="137" t="s">
        <v>3</v>
      </c>
      <c r="N502" s="138" t="s">
        <v>52</v>
      </c>
      <c r="P502" s="139">
        <f>O502*H502</f>
        <v>0</v>
      </c>
      <c r="Q502" s="139">
        <v>0</v>
      </c>
      <c r="R502" s="139">
        <f>Q502*H502</f>
        <v>0</v>
      </c>
      <c r="S502" s="139">
        <v>0</v>
      </c>
      <c r="T502" s="140">
        <f>S502*H502</f>
        <v>0</v>
      </c>
      <c r="AR502" s="141" t="s">
        <v>134</v>
      </c>
      <c r="AT502" s="141" t="s">
        <v>129</v>
      </c>
      <c r="AU502" s="141" t="s">
        <v>90</v>
      </c>
      <c r="AY502" s="18" t="s">
        <v>127</v>
      </c>
      <c r="BE502" s="142">
        <f>IF(N502="základní",J502,0)</f>
        <v>0</v>
      </c>
      <c r="BF502" s="142">
        <f>IF(N502="snížená",J502,0)</f>
        <v>0</v>
      </c>
      <c r="BG502" s="142">
        <f>IF(N502="zákl. přenesená",J502,0)</f>
        <v>0</v>
      </c>
      <c r="BH502" s="142">
        <f>IF(N502="sníž. přenesená",J502,0)</f>
        <v>0</v>
      </c>
      <c r="BI502" s="142">
        <f>IF(N502="nulová",J502,0)</f>
        <v>0</v>
      </c>
      <c r="BJ502" s="18" t="s">
        <v>24</v>
      </c>
      <c r="BK502" s="142">
        <f>ROUND(I502*H502,2)</f>
        <v>0</v>
      </c>
      <c r="BL502" s="18" t="s">
        <v>134</v>
      </c>
      <c r="BM502" s="141" t="s">
        <v>1021</v>
      </c>
    </row>
    <row r="503" spans="2:65" s="1" customFormat="1" ht="11.25">
      <c r="B503" s="34"/>
      <c r="D503" s="143" t="s">
        <v>136</v>
      </c>
      <c r="F503" s="144" t="s">
        <v>1022</v>
      </c>
      <c r="I503" s="145"/>
      <c r="L503" s="34"/>
      <c r="M503" s="146"/>
      <c r="T503" s="55"/>
      <c r="AT503" s="18" t="s">
        <v>136</v>
      </c>
      <c r="AU503" s="18" t="s">
        <v>90</v>
      </c>
    </row>
    <row r="504" spans="2:65" s="14" customFormat="1" ht="11.25">
      <c r="B504" s="162"/>
      <c r="D504" s="148" t="s">
        <v>138</v>
      </c>
      <c r="E504" s="163" t="s">
        <v>3</v>
      </c>
      <c r="F504" s="164" t="s">
        <v>603</v>
      </c>
      <c r="H504" s="163" t="s">
        <v>3</v>
      </c>
      <c r="I504" s="165"/>
      <c r="L504" s="162"/>
      <c r="M504" s="166"/>
      <c r="T504" s="167"/>
      <c r="AT504" s="163" t="s">
        <v>138</v>
      </c>
      <c r="AU504" s="163" t="s">
        <v>90</v>
      </c>
      <c r="AV504" s="14" t="s">
        <v>24</v>
      </c>
      <c r="AW504" s="14" t="s">
        <v>140</v>
      </c>
      <c r="AX504" s="14" t="s">
        <v>81</v>
      </c>
      <c r="AY504" s="163" t="s">
        <v>127</v>
      </c>
    </row>
    <row r="505" spans="2:65" s="12" customFormat="1" ht="11.25">
      <c r="B505" s="147"/>
      <c r="D505" s="148" t="s">
        <v>138</v>
      </c>
      <c r="E505" s="149" t="s">
        <v>3</v>
      </c>
      <c r="F505" s="150" t="s">
        <v>1023</v>
      </c>
      <c r="H505" s="151">
        <v>15.899999999999999</v>
      </c>
      <c r="I505" s="152"/>
      <c r="L505" s="147"/>
      <c r="M505" s="153"/>
      <c r="T505" s="154"/>
      <c r="AT505" s="149" t="s">
        <v>138</v>
      </c>
      <c r="AU505" s="149" t="s">
        <v>90</v>
      </c>
      <c r="AV505" s="12" t="s">
        <v>90</v>
      </c>
      <c r="AW505" s="12" t="s">
        <v>140</v>
      </c>
      <c r="AX505" s="12" t="s">
        <v>81</v>
      </c>
      <c r="AY505" s="149" t="s">
        <v>127</v>
      </c>
    </row>
    <row r="506" spans="2:65" s="13" customFormat="1" ht="11.25">
      <c r="B506" s="155"/>
      <c r="D506" s="148" t="s">
        <v>138</v>
      </c>
      <c r="E506" s="156" t="s">
        <v>3</v>
      </c>
      <c r="F506" s="157" t="s">
        <v>141</v>
      </c>
      <c r="H506" s="158">
        <v>15.899999999999999</v>
      </c>
      <c r="I506" s="159"/>
      <c r="L506" s="155"/>
      <c r="M506" s="160"/>
      <c r="T506" s="161"/>
      <c r="AT506" s="156" t="s">
        <v>138</v>
      </c>
      <c r="AU506" s="156" t="s">
        <v>90</v>
      </c>
      <c r="AV506" s="13" t="s">
        <v>134</v>
      </c>
      <c r="AW506" s="13" t="s">
        <v>140</v>
      </c>
      <c r="AX506" s="13" t="s">
        <v>24</v>
      </c>
      <c r="AY506" s="156" t="s">
        <v>127</v>
      </c>
    </row>
    <row r="507" spans="2:65" s="1" customFormat="1" ht="24.2" customHeight="1">
      <c r="B507" s="129"/>
      <c r="C507" s="130" t="s">
        <v>1024</v>
      </c>
      <c r="D507" s="130" t="s">
        <v>129</v>
      </c>
      <c r="E507" s="131" t="s">
        <v>1025</v>
      </c>
      <c r="F507" s="132" t="s">
        <v>1026</v>
      </c>
      <c r="G507" s="133" t="s">
        <v>300</v>
      </c>
      <c r="H507" s="134">
        <v>540.6</v>
      </c>
      <c r="I507" s="135"/>
      <c r="J507" s="136">
        <f>ROUND(I507*H507,2)</f>
        <v>0</v>
      </c>
      <c r="K507" s="132" t="s">
        <v>133</v>
      </c>
      <c r="L507" s="34"/>
      <c r="M507" s="137" t="s">
        <v>3</v>
      </c>
      <c r="N507" s="138" t="s">
        <v>52</v>
      </c>
      <c r="P507" s="139">
        <f>O507*H507</f>
        <v>0</v>
      </c>
      <c r="Q507" s="139">
        <v>0</v>
      </c>
      <c r="R507" s="139">
        <f>Q507*H507</f>
        <v>0</v>
      </c>
      <c r="S507" s="139">
        <v>0</v>
      </c>
      <c r="T507" s="140">
        <f>S507*H507</f>
        <v>0</v>
      </c>
      <c r="AR507" s="141" t="s">
        <v>134</v>
      </c>
      <c r="AT507" s="141" t="s">
        <v>129</v>
      </c>
      <c r="AU507" s="141" t="s">
        <v>90</v>
      </c>
      <c r="AY507" s="18" t="s">
        <v>127</v>
      </c>
      <c r="BE507" s="142">
        <f>IF(N507="základní",J507,0)</f>
        <v>0</v>
      </c>
      <c r="BF507" s="142">
        <f>IF(N507="snížená",J507,0)</f>
        <v>0</v>
      </c>
      <c r="BG507" s="142">
        <f>IF(N507="zákl. přenesená",J507,0)</f>
        <v>0</v>
      </c>
      <c r="BH507" s="142">
        <f>IF(N507="sníž. přenesená",J507,0)</f>
        <v>0</v>
      </c>
      <c r="BI507" s="142">
        <f>IF(N507="nulová",J507,0)</f>
        <v>0</v>
      </c>
      <c r="BJ507" s="18" t="s">
        <v>24</v>
      </c>
      <c r="BK507" s="142">
        <f>ROUND(I507*H507,2)</f>
        <v>0</v>
      </c>
      <c r="BL507" s="18" t="s">
        <v>134</v>
      </c>
      <c r="BM507" s="141" t="s">
        <v>1027</v>
      </c>
    </row>
    <row r="508" spans="2:65" s="1" customFormat="1" ht="11.25">
      <c r="B508" s="34"/>
      <c r="D508" s="143" t="s">
        <v>136</v>
      </c>
      <c r="F508" s="144" t="s">
        <v>1028</v>
      </c>
      <c r="I508" s="145"/>
      <c r="L508" s="34"/>
      <c r="M508" s="146"/>
      <c r="T508" s="55"/>
      <c r="AT508" s="18" t="s">
        <v>136</v>
      </c>
      <c r="AU508" s="18" t="s">
        <v>90</v>
      </c>
    </row>
    <row r="509" spans="2:65" s="14" customFormat="1" ht="11.25">
      <c r="B509" s="162"/>
      <c r="D509" s="148" t="s">
        <v>138</v>
      </c>
      <c r="E509" s="163" t="s">
        <v>3</v>
      </c>
      <c r="F509" s="164" t="s">
        <v>603</v>
      </c>
      <c r="H509" s="163" t="s">
        <v>3</v>
      </c>
      <c r="I509" s="165"/>
      <c r="L509" s="162"/>
      <c r="M509" s="166"/>
      <c r="T509" s="167"/>
      <c r="AT509" s="163" t="s">
        <v>138</v>
      </c>
      <c r="AU509" s="163" t="s">
        <v>90</v>
      </c>
      <c r="AV509" s="14" t="s">
        <v>24</v>
      </c>
      <c r="AW509" s="14" t="s">
        <v>140</v>
      </c>
      <c r="AX509" s="14" t="s">
        <v>81</v>
      </c>
      <c r="AY509" s="163" t="s">
        <v>127</v>
      </c>
    </row>
    <row r="510" spans="2:65" s="12" customFormat="1" ht="11.25">
      <c r="B510" s="147"/>
      <c r="D510" s="148" t="s">
        <v>138</v>
      </c>
      <c r="E510" s="149" t="s">
        <v>3</v>
      </c>
      <c r="F510" s="150" t="s">
        <v>1029</v>
      </c>
      <c r="H510" s="151">
        <v>540.59999999999991</v>
      </c>
      <c r="I510" s="152"/>
      <c r="L510" s="147"/>
      <c r="M510" s="153"/>
      <c r="T510" s="154"/>
      <c r="AT510" s="149" t="s">
        <v>138</v>
      </c>
      <c r="AU510" s="149" t="s">
        <v>90</v>
      </c>
      <c r="AV510" s="12" t="s">
        <v>90</v>
      </c>
      <c r="AW510" s="12" t="s">
        <v>140</v>
      </c>
      <c r="AX510" s="12" t="s">
        <v>81</v>
      </c>
      <c r="AY510" s="149" t="s">
        <v>127</v>
      </c>
    </row>
    <row r="511" spans="2:65" s="13" customFormat="1" ht="11.25">
      <c r="B511" s="155"/>
      <c r="D511" s="148" t="s">
        <v>138</v>
      </c>
      <c r="E511" s="156" t="s">
        <v>3</v>
      </c>
      <c r="F511" s="157" t="s">
        <v>141</v>
      </c>
      <c r="H511" s="158">
        <v>540.59999999999991</v>
      </c>
      <c r="I511" s="159"/>
      <c r="L511" s="155"/>
      <c r="M511" s="160"/>
      <c r="T511" s="161"/>
      <c r="AT511" s="156" t="s">
        <v>138</v>
      </c>
      <c r="AU511" s="156" t="s">
        <v>90</v>
      </c>
      <c r="AV511" s="13" t="s">
        <v>134</v>
      </c>
      <c r="AW511" s="13" t="s">
        <v>140</v>
      </c>
      <c r="AX511" s="13" t="s">
        <v>24</v>
      </c>
      <c r="AY511" s="156" t="s">
        <v>127</v>
      </c>
    </row>
    <row r="512" spans="2:65" s="1" customFormat="1" ht="16.5" customHeight="1">
      <c r="B512" s="129"/>
      <c r="C512" s="130" t="s">
        <v>1030</v>
      </c>
      <c r="D512" s="130" t="s">
        <v>129</v>
      </c>
      <c r="E512" s="131" t="s">
        <v>1031</v>
      </c>
      <c r="F512" s="132" t="s">
        <v>1032</v>
      </c>
      <c r="G512" s="133" t="s">
        <v>300</v>
      </c>
      <c r="H512" s="134">
        <v>15.9</v>
      </c>
      <c r="I512" s="135"/>
      <c r="J512" s="136">
        <f>ROUND(I512*H512,2)</f>
        <v>0</v>
      </c>
      <c r="K512" s="132" t="s">
        <v>133</v>
      </c>
      <c r="L512" s="34"/>
      <c r="M512" s="137" t="s">
        <v>3</v>
      </c>
      <c r="N512" s="138" t="s">
        <v>52</v>
      </c>
      <c r="P512" s="139">
        <f>O512*H512</f>
        <v>0</v>
      </c>
      <c r="Q512" s="139">
        <v>0</v>
      </c>
      <c r="R512" s="139">
        <f>Q512*H512</f>
        <v>0</v>
      </c>
      <c r="S512" s="139">
        <v>0</v>
      </c>
      <c r="T512" s="140">
        <f>S512*H512</f>
        <v>0</v>
      </c>
      <c r="AR512" s="141" t="s">
        <v>134</v>
      </c>
      <c r="AT512" s="141" t="s">
        <v>129</v>
      </c>
      <c r="AU512" s="141" t="s">
        <v>90</v>
      </c>
      <c r="AY512" s="18" t="s">
        <v>127</v>
      </c>
      <c r="BE512" s="142">
        <f>IF(N512="základní",J512,0)</f>
        <v>0</v>
      </c>
      <c r="BF512" s="142">
        <f>IF(N512="snížená",J512,0)</f>
        <v>0</v>
      </c>
      <c r="BG512" s="142">
        <f>IF(N512="zákl. přenesená",J512,0)</f>
        <v>0</v>
      </c>
      <c r="BH512" s="142">
        <f>IF(N512="sníž. přenesená",J512,0)</f>
        <v>0</v>
      </c>
      <c r="BI512" s="142">
        <f>IF(N512="nulová",J512,0)</f>
        <v>0</v>
      </c>
      <c r="BJ512" s="18" t="s">
        <v>24</v>
      </c>
      <c r="BK512" s="142">
        <f>ROUND(I512*H512,2)</f>
        <v>0</v>
      </c>
      <c r="BL512" s="18" t="s">
        <v>134</v>
      </c>
      <c r="BM512" s="141" t="s">
        <v>1033</v>
      </c>
    </row>
    <row r="513" spans="2:65" s="1" customFormat="1" ht="11.25">
      <c r="B513" s="34"/>
      <c r="D513" s="143" t="s">
        <v>136</v>
      </c>
      <c r="F513" s="144" t="s">
        <v>1034</v>
      </c>
      <c r="I513" s="145"/>
      <c r="L513" s="34"/>
      <c r="M513" s="146"/>
      <c r="T513" s="55"/>
      <c r="AT513" s="18" t="s">
        <v>136</v>
      </c>
      <c r="AU513" s="18" t="s">
        <v>90</v>
      </c>
    </row>
    <row r="514" spans="2:65" s="12" customFormat="1" ht="11.25">
      <c r="B514" s="147"/>
      <c r="D514" s="148" t="s">
        <v>138</v>
      </c>
      <c r="E514" s="149" t="s">
        <v>3</v>
      </c>
      <c r="F514" s="150" t="s">
        <v>1023</v>
      </c>
      <c r="H514" s="151">
        <v>15.899999999999999</v>
      </c>
      <c r="I514" s="152"/>
      <c r="L514" s="147"/>
      <c r="M514" s="153"/>
      <c r="T514" s="154"/>
      <c r="AT514" s="149" t="s">
        <v>138</v>
      </c>
      <c r="AU514" s="149" t="s">
        <v>90</v>
      </c>
      <c r="AV514" s="12" t="s">
        <v>90</v>
      </c>
      <c r="AW514" s="12" t="s">
        <v>140</v>
      </c>
      <c r="AX514" s="12" t="s">
        <v>81</v>
      </c>
      <c r="AY514" s="149" t="s">
        <v>127</v>
      </c>
    </row>
    <row r="515" spans="2:65" s="13" customFormat="1" ht="11.25">
      <c r="B515" s="155"/>
      <c r="D515" s="148" t="s">
        <v>138</v>
      </c>
      <c r="E515" s="156" t="s">
        <v>3</v>
      </c>
      <c r="F515" s="157" t="s">
        <v>141</v>
      </c>
      <c r="H515" s="158">
        <v>15.899999999999999</v>
      </c>
      <c r="I515" s="159"/>
      <c r="L515" s="155"/>
      <c r="M515" s="160"/>
      <c r="T515" s="161"/>
      <c r="AT515" s="156" t="s">
        <v>138</v>
      </c>
      <c r="AU515" s="156" t="s">
        <v>90</v>
      </c>
      <c r="AV515" s="13" t="s">
        <v>134</v>
      </c>
      <c r="AW515" s="13" t="s">
        <v>140</v>
      </c>
      <c r="AX515" s="13" t="s">
        <v>24</v>
      </c>
      <c r="AY515" s="156" t="s">
        <v>127</v>
      </c>
    </row>
    <row r="516" spans="2:65" s="1" customFormat="1" ht="24.2" customHeight="1">
      <c r="B516" s="129"/>
      <c r="C516" s="130" t="s">
        <v>1035</v>
      </c>
      <c r="D516" s="130" t="s">
        <v>129</v>
      </c>
      <c r="E516" s="131" t="s">
        <v>632</v>
      </c>
      <c r="F516" s="132" t="s">
        <v>633</v>
      </c>
      <c r="G516" s="133" t="s">
        <v>300</v>
      </c>
      <c r="H516" s="134">
        <v>17.850999999999999</v>
      </c>
      <c r="I516" s="135"/>
      <c r="J516" s="136">
        <f>ROUND(I516*H516,2)</f>
        <v>0</v>
      </c>
      <c r="K516" s="132" t="s">
        <v>133</v>
      </c>
      <c r="L516" s="34"/>
      <c r="M516" s="137" t="s">
        <v>3</v>
      </c>
      <c r="N516" s="138" t="s">
        <v>52</v>
      </c>
      <c r="P516" s="139">
        <f>O516*H516</f>
        <v>0</v>
      </c>
      <c r="Q516" s="139">
        <v>0</v>
      </c>
      <c r="R516" s="139">
        <f>Q516*H516</f>
        <v>0</v>
      </c>
      <c r="S516" s="139">
        <v>0</v>
      </c>
      <c r="T516" s="140">
        <f>S516*H516</f>
        <v>0</v>
      </c>
      <c r="AR516" s="141" t="s">
        <v>134</v>
      </c>
      <c r="AT516" s="141" t="s">
        <v>129</v>
      </c>
      <c r="AU516" s="141" t="s">
        <v>90</v>
      </c>
      <c r="AY516" s="18" t="s">
        <v>127</v>
      </c>
      <c r="BE516" s="142">
        <f>IF(N516="základní",J516,0)</f>
        <v>0</v>
      </c>
      <c r="BF516" s="142">
        <f>IF(N516="snížená",J516,0)</f>
        <v>0</v>
      </c>
      <c r="BG516" s="142">
        <f>IF(N516="zákl. přenesená",J516,0)</f>
        <v>0</v>
      </c>
      <c r="BH516" s="142">
        <f>IF(N516="sníž. přenesená",J516,0)</f>
        <v>0</v>
      </c>
      <c r="BI516" s="142">
        <f>IF(N516="nulová",J516,0)</f>
        <v>0</v>
      </c>
      <c r="BJ516" s="18" t="s">
        <v>24</v>
      </c>
      <c r="BK516" s="142">
        <f>ROUND(I516*H516,2)</f>
        <v>0</v>
      </c>
      <c r="BL516" s="18" t="s">
        <v>134</v>
      </c>
      <c r="BM516" s="141" t="s">
        <v>634</v>
      </c>
    </row>
    <row r="517" spans="2:65" s="1" customFormat="1" ht="11.25">
      <c r="B517" s="34"/>
      <c r="D517" s="143" t="s">
        <v>136</v>
      </c>
      <c r="F517" s="144" t="s">
        <v>635</v>
      </c>
      <c r="I517" s="145"/>
      <c r="L517" s="34"/>
      <c r="M517" s="146"/>
      <c r="T517" s="55"/>
      <c r="AT517" s="18" t="s">
        <v>136</v>
      </c>
      <c r="AU517" s="18" t="s">
        <v>90</v>
      </c>
    </row>
    <row r="518" spans="2:65" s="12" customFormat="1" ht="11.25">
      <c r="B518" s="147"/>
      <c r="D518" s="148" t="s">
        <v>138</v>
      </c>
      <c r="E518" s="149" t="s">
        <v>3</v>
      </c>
      <c r="F518" s="150" t="s">
        <v>1013</v>
      </c>
      <c r="H518" s="151">
        <v>11.726000000000001</v>
      </c>
      <c r="I518" s="152"/>
      <c r="L518" s="147"/>
      <c r="M518" s="153"/>
      <c r="T518" s="154"/>
      <c r="AT518" s="149" t="s">
        <v>138</v>
      </c>
      <c r="AU518" s="149" t="s">
        <v>90</v>
      </c>
      <c r="AV518" s="12" t="s">
        <v>90</v>
      </c>
      <c r="AW518" s="12" t="s">
        <v>140</v>
      </c>
      <c r="AX518" s="12" t="s">
        <v>81</v>
      </c>
      <c r="AY518" s="149" t="s">
        <v>127</v>
      </c>
    </row>
    <row r="519" spans="2:65" s="12" customFormat="1" ht="11.25">
      <c r="B519" s="147"/>
      <c r="D519" s="148" t="s">
        <v>138</v>
      </c>
      <c r="E519" s="149" t="s">
        <v>3</v>
      </c>
      <c r="F519" s="150" t="s">
        <v>1014</v>
      </c>
      <c r="H519" s="151">
        <v>6.125</v>
      </c>
      <c r="I519" s="152"/>
      <c r="L519" s="147"/>
      <c r="M519" s="153"/>
      <c r="T519" s="154"/>
      <c r="AT519" s="149" t="s">
        <v>138</v>
      </c>
      <c r="AU519" s="149" t="s">
        <v>90</v>
      </c>
      <c r="AV519" s="12" t="s">
        <v>90</v>
      </c>
      <c r="AW519" s="12" t="s">
        <v>140</v>
      </c>
      <c r="AX519" s="12" t="s">
        <v>81</v>
      </c>
      <c r="AY519" s="149" t="s">
        <v>127</v>
      </c>
    </row>
    <row r="520" spans="2:65" s="13" customFormat="1" ht="11.25">
      <c r="B520" s="155"/>
      <c r="D520" s="148" t="s">
        <v>138</v>
      </c>
      <c r="E520" s="156" t="s">
        <v>3</v>
      </c>
      <c r="F520" s="157" t="s">
        <v>141</v>
      </c>
      <c r="H520" s="158">
        <v>17.850999999999999</v>
      </c>
      <c r="I520" s="159"/>
      <c r="L520" s="155"/>
      <c r="M520" s="160"/>
      <c r="T520" s="161"/>
      <c r="AT520" s="156" t="s">
        <v>138</v>
      </c>
      <c r="AU520" s="156" t="s">
        <v>90</v>
      </c>
      <c r="AV520" s="13" t="s">
        <v>134</v>
      </c>
      <c r="AW520" s="13" t="s">
        <v>140</v>
      </c>
      <c r="AX520" s="13" t="s">
        <v>24</v>
      </c>
      <c r="AY520" s="156" t="s">
        <v>127</v>
      </c>
    </row>
    <row r="521" spans="2:65" s="1" customFormat="1" ht="24.2" customHeight="1">
      <c r="B521" s="129"/>
      <c r="C521" s="130" t="s">
        <v>1036</v>
      </c>
      <c r="D521" s="130" t="s">
        <v>129</v>
      </c>
      <c r="E521" s="131" t="s">
        <v>1037</v>
      </c>
      <c r="F521" s="132" t="s">
        <v>1038</v>
      </c>
      <c r="G521" s="133" t="s">
        <v>300</v>
      </c>
      <c r="H521" s="134">
        <v>15.9</v>
      </c>
      <c r="I521" s="135"/>
      <c r="J521" s="136">
        <f>ROUND(I521*H521,2)</f>
        <v>0</v>
      </c>
      <c r="K521" s="132" t="s">
        <v>133</v>
      </c>
      <c r="L521" s="34"/>
      <c r="M521" s="137" t="s">
        <v>3</v>
      </c>
      <c r="N521" s="138" t="s">
        <v>52</v>
      </c>
      <c r="P521" s="139">
        <f>O521*H521</f>
        <v>0</v>
      </c>
      <c r="Q521" s="139">
        <v>0</v>
      </c>
      <c r="R521" s="139">
        <f>Q521*H521</f>
        <v>0</v>
      </c>
      <c r="S521" s="139">
        <v>0</v>
      </c>
      <c r="T521" s="140">
        <f>S521*H521</f>
        <v>0</v>
      </c>
      <c r="AR521" s="141" t="s">
        <v>134</v>
      </c>
      <c r="AT521" s="141" t="s">
        <v>129</v>
      </c>
      <c r="AU521" s="141" t="s">
        <v>90</v>
      </c>
      <c r="AY521" s="18" t="s">
        <v>127</v>
      </c>
      <c r="BE521" s="142">
        <f>IF(N521="základní",J521,0)</f>
        <v>0</v>
      </c>
      <c r="BF521" s="142">
        <f>IF(N521="snížená",J521,0)</f>
        <v>0</v>
      </c>
      <c r="BG521" s="142">
        <f>IF(N521="zákl. přenesená",J521,0)</f>
        <v>0</v>
      </c>
      <c r="BH521" s="142">
        <f>IF(N521="sníž. přenesená",J521,0)</f>
        <v>0</v>
      </c>
      <c r="BI521" s="142">
        <f>IF(N521="nulová",J521,0)</f>
        <v>0</v>
      </c>
      <c r="BJ521" s="18" t="s">
        <v>24</v>
      </c>
      <c r="BK521" s="142">
        <f>ROUND(I521*H521,2)</f>
        <v>0</v>
      </c>
      <c r="BL521" s="18" t="s">
        <v>134</v>
      </c>
      <c r="BM521" s="141" t="s">
        <v>1039</v>
      </c>
    </row>
    <row r="522" spans="2:65" s="1" customFormat="1" ht="11.25">
      <c r="B522" s="34"/>
      <c r="D522" s="143" t="s">
        <v>136</v>
      </c>
      <c r="F522" s="144" t="s">
        <v>1040</v>
      </c>
      <c r="I522" s="145"/>
      <c r="L522" s="34"/>
      <c r="M522" s="146"/>
      <c r="T522" s="55"/>
      <c r="AT522" s="18" t="s">
        <v>136</v>
      </c>
      <c r="AU522" s="18" t="s">
        <v>90</v>
      </c>
    </row>
    <row r="523" spans="2:65" s="12" customFormat="1" ht="11.25">
      <c r="B523" s="147"/>
      <c r="D523" s="148" t="s">
        <v>138</v>
      </c>
      <c r="E523" s="149" t="s">
        <v>3</v>
      </c>
      <c r="F523" s="150" t="s">
        <v>1023</v>
      </c>
      <c r="H523" s="151">
        <v>15.899999999999999</v>
      </c>
      <c r="I523" s="152"/>
      <c r="L523" s="147"/>
      <c r="M523" s="153"/>
      <c r="T523" s="154"/>
      <c r="AT523" s="149" t="s">
        <v>138</v>
      </c>
      <c r="AU523" s="149" t="s">
        <v>90</v>
      </c>
      <c r="AV523" s="12" t="s">
        <v>90</v>
      </c>
      <c r="AW523" s="12" t="s">
        <v>140</v>
      </c>
      <c r="AX523" s="12" t="s">
        <v>81</v>
      </c>
      <c r="AY523" s="149" t="s">
        <v>127</v>
      </c>
    </row>
    <row r="524" spans="2:65" s="13" customFormat="1" ht="11.25">
      <c r="B524" s="155"/>
      <c r="D524" s="148" t="s">
        <v>138</v>
      </c>
      <c r="E524" s="156" t="s">
        <v>3</v>
      </c>
      <c r="F524" s="157" t="s">
        <v>141</v>
      </c>
      <c r="H524" s="158">
        <v>15.899999999999999</v>
      </c>
      <c r="I524" s="159"/>
      <c r="L524" s="155"/>
      <c r="M524" s="160"/>
      <c r="T524" s="161"/>
      <c r="AT524" s="156" t="s">
        <v>138</v>
      </c>
      <c r="AU524" s="156" t="s">
        <v>90</v>
      </c>
      <c r="AV524" s="13" t="s">
        <v>134</v>
      </c>
      <c r="AW524" s="13" t="s">
        <v>140</v>
      </c>
      <c r="AX524" s="13" t="s">
        <v>24</v>
      </c>
      <c r="AY524" s="156" t="s">
        <v>127</v>
      </c>
    </row>
    <row r="525" spans="2:65" s="1" customFormat="1" ht="24.2" customHeight="1">
      <c r="B525" s="129"/>
      <c r="C525" s="130" t="s">
        <v>1041</v>
      </c>
      <c r="D525" s="130" t="s">
        <v>129</v>
      </c>
      <c r="E525" s="131" t="s">
        <v>637</v>
      </c>
      <c r="F525" s="132" t="s">
        <v>307</v>
      </c>
      <c r="G525" s="133" t="s">
        <v>300</v>
      </c>
      <c r="H525" s="134">
        <v>13.079000000000001</v>
      </c>
      <c r="I525" s="135"/>
      <c r="J525" s="136">
        <f>ROUND(I525*H525,2)</f>
        <v>0</v>
      </c>
      <c r="K525" s="132" t="s">
        <v>133</v>
      </c>
      <c r="L525" s="34"/>
      <c r="M525" s="137" t="s">
        <v>3</v>
      </c>
      <c r="N525" s="138" t="s">
        <v>52</v>
      </c>
      <c r="P525" s="139">
        <f>O525*H525</f>
        <v>0</v>
      </c>
      <c r="Q525" s="139">
        <v>0</v>
      </c>
      <c r="R525" s="139">
        <f>Q525*H525</f>
        <v>0</v>
      </c>
      <c r="S525" s="139">
        <v>0</v>
      </c>
      <c r="T525" s="140">
        <f>S525*H525</f>
        <v>0</v>
      </c>
      <c r="AR525" s="141" t="s">
        <v>134</v>
      </c>
      <c r="AT525" s="141" t="s">
        <v>129</v>
      </c>
      <c r="AU525" s="141" t="s">
        <v>90</v>
      </c>
      <c r="AY525" s="18" t="s">
        <v>127</v>
      </c>
      <c r="BE525" s="142">
        <f>IF(N525="základní",J525,0)</f>
        <v>0</v>
      </c>
      <c r="BF525" s="142">
        <f>IF(N525="snížená",J525,0)</f>
        <v>0</v>
      </c>
      <c r="BG525" s="142">
        <f>IF(N525="zákl. přenesená",J525,0)</f>
        <v>0</v>
      </c>
      <c r="BH525" s="142">
        <f>IF(N525="sníž. přenesená",J525,0)</f>
        <v>0</v>
      </c>
      <c r="BI525" s="142">
        <f>IF(N525="nulová",J525,0)</f>
        <v>0</v>
      </c>
      <c r="BJ525" s="18" t="s">
        <v>24</v>
      </c>
      <c r="BK525" s="142">
        <f>ROUND(I525*H525,2)</f>
        <v>0</v>
      </c>
      <c r="BL525" s="18" t="s">
        <v>134</v>
      </c>
      <c r="BM525" s="141" t="s">
        <v>1042</v>
      </c>
    </row>
    <row r="526" spans="2:65" s="1" customFormat="1" ht="11.25">
      <c r="B526" s="34"/>
      <c r="D526" s="143" t="s">
        <v>136</v>
      </c>
      <c r="F526" s="144" t="s">
        <v>639</v>
      </c>
      <c r="I526" s="145"/>
      <c r="L526" s="34"/>
      <c r="M526" s="146"/>
      <c r="T526" s="55"/>
      <c r="AT526" s="18" t="s">
        <v>136</v>
      </c>
      <c r="AU526" s="18" t="s">
        <v>90</v>
      </c>
    </row>
    <row r="527" spans="2:65" s="12" customFormat="1" ht="11.25">
      <c r="B527" s="147"/>
      <c r="D527" s="148" t="s">
        <v>138</v>
      </c>
      <c r="E527" s="149" t="s">
        <v>3</v>
      </c>
      <c r="F527" s="150" t="s">
        <v>1009</v>
      </c>
      <c r="H527" s="151">
        <v>13.079000000000001</v>
      </c>
      <c r="I527" s="152"/>
      <c r="L527" s="147"/>
      <c r="M527" s="153"/>
      <c r="T527" s="154"/>
      <c r="AT527" s="149" t="s">
        <v>138</v>
      </c>
      <c r="AU527" s="149" t="s">
        <v>90</v>
      </c>
      <c r="AV527" s="12" t="s">
        <v>90</v>
      </c>
      <c r="AW527" s="12" t="s">
        <v>140</v>
      </c>
      <c r="AX527" s="12" t="s">
        <v>81</v>
      </c>
      <c r="AY527" s="149" t="s">
        <v>127</v>
      </c>
    </row>
    <row r="528" spans="2:65" s="13" customFormat="1" ht="11.25">
      <c r="B528" s="155"/>
      <c r="D528" s="148" t="s">
        <v>138</v>
      </c>
      <c r="E528" s="156" t="s">
        <v>3</v>
      </c>
      <c r="F528" s="157" t="s">
        <v>141</v>
      </c>
      <c r="H528" s="158">
        <v>13.079000000000001</v>
      </c>
      <c r="I528" s="159"/>
      <c r="L528" s="155"/>
      <c r="M528" s="160"/>
      <c r="T528" s="161"/>
      <c r="AT528" s="156" t="s">
        <v>138</v>
      </c>
      <c r="AU528" s="156" t="s">
        <v>90</v>
      </c>
      <c r="AV528" s="13" t="s">
        <v>134</v>
      </c>
      <c r="AW528" s="13" t="s">
        <v>140</v>
      </c>
      <c r="AX528" s="13" t="s">
        <v>24</v>
      </c>
      <c r="AY528" s="156" t="s">
        <v>127</v>
      </c>
    </row>
    <row r="529" spans="2:65" s="11" customFormat="1" ht="22.9" customHeight="1">
      <c r="B529" s="117"/>
      <c r="D529" s="118" t="s">
        <v>80</v>
      </c>
      <c r="E529" s="127" t="s">
        <v>640</v>
      </c>
      <c r="F529" s="127" t="s">
        <v>641</v>
      </c>
      <c r="I529" s="120"/>
      <c r="J529" s="128">
        <f>BK529</f>
        <v>0</v>
      </c>
      <c r="L529" s="117"/>
      <c r="M529" s="122"/>
      <c r="P529" s="123">
        <f>SUM(P530:P531)</f>
        <v>0</v>
      </c>
      <c r="R529" s="123">
        <f>SUM(R530:R531)</f>
        <v>0</v>
      </c>
      <c r="T529" s="124">
        <f>SUM(T530:T531)</f>
        <v>0</v>
      </c>
      <c r="AR529" s="118" t="s">
        <v>24</v>
      </c>
      <c r="AT529" s="125" t="s">
        <v>80</v>
      </c>
      <c r="AU529" s="125" t="s">
        <v>24</v>
      </c>
      <c r="AY529" s="118" t="s">
        <v>127</v>
      </c>
      <c r="BK529" s="126">
        <f>SUM(BK530:BK531)</f>
        <v>0</v>
      </c>
    </row>
    <row r="530" spans="2:65" s="1" customFormat="1" ht="24.2" customHeight="1">
      <c r="B530" s="129"/>
      <c r="C530" s="130" t="s">
        <v>32</v>
      </c>
      <c r="D530" s="130" t="s">
        <v>129</v>
      </c>
      <c r="E530" s="131" t="s">
        <v>643</v>
      </c>
      <c r="F530" s="132" t="s">
        <v>644</v>
      </c>
      <c r="G530" s="133" t="s">
        <v>300</v>
      </c>
      <c r="H530" s="134">
        <v>112.502</v>
      </c>
      <c r="I530" s="135"/>
      <c r="J530" s="136">
        <f>ROUND(I530*H530,2)</f>
        <v>0</v>
      </c>
      <c r="K530" s="132" t="s">
        <v>133</v>
      </c>
      <c r="L530" s="34"/>
      <c r="M530" s="137" t="s">
        <v>3</v>
      </c>
      <c r="N530" s="138" t="s">
        <v>52</v>
      </c>
      <c r="P530" s="139">
        <f>O530*H530</f>
        <v>0</v>
      </c>
      <c r="Q530" s="139">
        <v>0</v>
      </c>
      <c r="R530" s="139">
        <f>Q530*H530</f>
        <v>0</v>
      </c>
      <c r="S530" s="139">
        <v>0</v>
      </c>
      <c r="T530" s="140">
        <f>S530*H530</f>
        <v>0</v>
      </c>
      <c r="AR530" s="141" t="s">
        <v>134</v>
      </c>
      <c r="AT530" s="141" t="s">
        <v>129</v>
      </c>
      <c r="AU530" s="141" t="s">
        <v>90</v>
      </c>
      <c r="AY530" s="18" t="s">
        <v>127</v>
      </c>
      <c r="BE530" s="142">
        <f>IF(N530="základní",J530,0)</f>
        <v>0</v>
      </c>
      <c r="BF530" s="142">
        <f>IF(N530="snížená",J530,0)</f>
        <v>0</v>
      </c>
      <c r="BG530" s="142">
        <f>IF(N530="zákl. přenesená",J530,0)</f>
        <v>0</v>
      </c>
      <c r="BH530" s="142">
        <f>IF(N530="sníž. přenesená",J530,0)</f>
        <v>0</v>
      </c>
      <c r="BI530" s="142">
        <f>IF(N530="nulová",J530,0)</f>
        <v>0</v>
      </c>
      <c r="BJ530" s="18" t="s">
        <v>24</v>
      </c>
      <c r="BK530" s="142">
        <f>ROUND(I530*H530,2)</f>
        <v>0</v>
      </c>
      <c r="BL530" s="18" t="s">
        <v>134</v>
      </c>
      <c r="BM530" s="141" t="s">
        <v>645</v>
      </c>
    </row>
    <row r="531" spans="2:65" s="1" customFormat="1" ht="11.25">
      <c r="B531" s="34"/>
      <c r="D531" s="143" t="s">
        <v>136</v>
      </c>
      <c r="F531" s="144" t="s">
        <v>646</v>
      </c>
      <c r="I531" s="145"/>
      <c r="L531" s="34"/>
      <c r="M531" s="189"/>
      <c r="N531" s="190"/>
      <c r="O531" s="190"/>
      <c r="P531" s="190"/>
      <c r="Q531" s="190"/>
      <c r="R531" s="190"/>
      <c r="S531" s="190"/>
      <c r="T531" s="191"/>
      <c r="AT531" s="18" t="s">
        <v>136</v>
      </c>
      <c r="AU531" s="18" t="s">
        <v>90</v>
      </c>
    </row>
    <row r="532" spans="2:65" s="1" customFormat="1" ht="6.95" customHeight="1">
      <c r="B532" s="43"/>
      <c r="C532" s="44"/>
      <c r="D532" s="44"/>
      <c r="E532" s="44"/>
      <c r="F532" s="44"/>
      <c r="G532" s="44"/>
      <c r="H532" s="44"/>
      <c r="I532" s="44"/>
      <c r="J532" s="44"/>
      <c r="K532" s="44"/>
      <c r="L532" s="34"/>
    </row>
  </sheetData>
  <autoFilter ref="C88:K531" xr:uid="{00000000-0009-0000-0000-000003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300-000000000000}"/>
    <hyperlink ref="F97" r:id="rId2" xr:uid="{00000000-0004-0000-0300-000001000000}"/>
    <hyperlink ref="F101" r:id="rId3" xr:uid="{00000000-0004-0000-0300-000002000000}"/>
    <hyperlink ref="F105" r:id="rId4" xr:uid="{00000000-0004-0000-0300-000003000000}"/>
    <hyperlink ref="F109" r:id="rId5" xr:uid="{00000000-0004-0000-0300-000004000000}"/>
    <hyperlink ref="F113" r:id="rId6" xr:uid="{00000000-0004-0000-0300-000005000000}"/>
    <hyperlink ref="F119" r:id="rId7" xr:uid="{00000000-0004-0000-0300-000006000000}"/>
    <hyperlink ref="F125" r:id="rId8" xr:uid="{00000000-0004-0000-0300-000007000000}"/>
    <hyperlink ref="F129" r:id="rId9" xr:uid="{00000000-0004-0000-0300-000008000000}"/>
    <hyperlink ref="F133" r:id="rId10" xr:uid="{00000000-0004-0000-0300-000009000000}"/>
    <hyperlink ref="F137" r:id="rId11" xr:uid="{00000000-0004-0000-0300-00000A000000}"/>
    <hyperlink ref="F141" r:id="rId12" xr:uid="{00000000-0004-0000-0300-00000B000000}"/>
    <hyperlink ref="F145" r:id="rId13" xr:uid="{00000000-0004-0000-0300-00000C000000}"/>
    <hyperlink ref="F150" r:id="rId14" xr:uid="{00000000-0004-0000-0300-00000D000000}"/>
    <hyperlink ref="F155" r:id="rId15" xr:uid="{00000000-0004-0000-0300-00000E000000}"/>
    <hyperlink ref="F159" r:id="rId16" xr:uid="{00000000-0004-0000-0300-00000F000000}"/>
    <hyperlink ref="F174" r:id="rId17" xr:uid="{00000000-0004-0000-0300-000010000000}"/>
    <hyperlink ref="F186" r:id="rId18" xr:uid="{00000000-0004-0000-0300-000011000000}"/>
    <hyperlink ref="F194" r:id="rId19" xr:uid="{00000000-0004-0000-0300-000012000000}"/>
    <hyperlink ref="F199" r:id="rId20" xr:uid="{00000000-0004-0000-0300-000013000000}"/>
    <hyperlink ref="F204" r:id="rId21" xr:uid="{00000000-0004-0000-0300-000014000000}"/>
    <hyperlink ref="F218" r:id="rId22" xr:uid="{00000000-0004-0000-0300-000015000000}"/>
    <hyperlink ref="F234" r:id="rId23" xr:uid="{00000000-0004-0000-0300-000016000000}"/>
    <hyperlink ref="F249" r:id="rId24" xr:uid="{00000000-0004-0000-0300-000017000000}"/>
    <hyperlink ref="F253" r:id="rId25" xr:uid="{00000000-0004-0000-0300-000018000000}"/>
    <hyperlink ref="F257" r:id="rId26" xr:uid="{00000000-0004-0000-0300-000019000000}"/>
    <hyperlink ref="F265" r:id="rId27" xr:uid="{00000000-0004-0000-0300-00001A000000}"/>
    <hyperlink ref="F272" r:id="rId28" xr:uid="{00000000-0004-0000-0300-00001B000000}"/>
    <hyperlink ref="F279" r:id="rId29" xr:uid="{00000000-0004-0000-0300-00001C000000}"/>
    <hyperlink ref="F289" r:id="rId30" xr:uid="{00000000-0004-0000-0300-00001D000000}"/>
    <hyperlink ref="F296" r:id="rId31" xr:uid="{00000000-0004-0000-0300-00001E000000}"/>
    <hyperlink ref="F303" r:id="rId32" xr:uid="{00000000-0004-0000-0300-00001F000000}"/>
    <hyperlink ref="F310" r:id="rId33" xr:uid="{00000000-0004-0000-0300-000020000000}"/>
    <hyperlink ref="F320" r:id="rId34" xr:uid="{00000000-0004-0000-0300-000021000000}"/>
    <hyperlink ref="F325" r:id="rId35" xr:uid="{00000000-0004-0000-0300-000022000000}"/>
    <hyperlink ref="F330" r:id="rId36" xr:uid="{00000000-0004-0000-0300-000023000000}"/>
    <hyperlink ref="F334" r:id="rId37" xr:uid="{00000000-0004-0000-0300-000024000000}"/>
    <hyperlink ref="F342" r:id="rId38" xr:uid="{00000000-0004-0000-0300-000025000000}"/>
    <hyperlink ref="F348" r:id="rId39" xr:uid="{00000000-0004-0000-0300-000026000000}"/>
    <hyperlink ref="F354" r:id="rId40" xr:uid="{00000000-0004-0000-0300-000027000000}"/>
    <hyperlink ref="F361" r:id="rId41" xr:uid="{00000000-0004-0000-0300-000028000000}"/>
    <hyperlink ref="F368" r:id="rId42" xr:uid="{00000000-0004-0000-0300-000029000000}"/>
    <hyperlink ref="F380" r:id="rId43" xr:uid="{00000000-0004-0000-0300-00002A000000}"/>
    <hyperlink ref="F393" r:id="rId44" xr:uid="{00000000-0004-0000-0300-00002B000000}"/>
    <hyperlink ref="F397" r:id="rId45" xr:uid="{00000000-0004-0000-0300-00002C000000}"/>
    <hyperlink ref="F401" r:id="rId46" xr:uid="{00000000-0004-0000-0300-00002D000000}"/>
    <hyperlink ref="F405" r:id="rId47" xr:uid="{00000000-0004-0000-0300-00002E000000}"/>
    <hyperlink ref="F420" r:id="rId48" xr:uid="{00000000-0004-0000-0300-00002F000000}"/>
    <hyperlink ref="F427" r:id="rId49" xr:uid="{00000000-0004-0000-0300-000030000000}"/>
    <hyperlink ref="F434" r:id="rId50" xr:uid="{00000000-0004-0000-0300-000031000000}"/>
    <hyperlink ref="F441" r:id="rId51" xr:uid="{00000000-0004-0000-0300-000032000000}"/>
    <hyperlink ref="F446" r:id="rId52" xr:uid="{00000000-0004-0000-0300-000033000000}"/>
    <hyperlink ref="F454" r:id="rId53" xr:uid="{00000000-0004-0000-0300-000034000000}"/>
    <hyperlink ref="F458" r:id="rId54" xr:uid="{00000000-0004-0000-0300-000035000000}"/>
    <hyperlink ref="F463" r:id="rId55" xr:uid="{00000000-0004-0000-0300-000036000000}"/>
    <hyperlink ref="F466" r:id="rId56" xr:uid="{00000000-0004-0000-0300-000037000000}"/>
    <hyperlink ref="F470" r:id="rId57" xr:uid="{00000000-0004-0000-0300-000038000000}"/>
    <hyperlink ref="F481" r:id="rId58" xr:uid="{00000000-0004-0000-0300-000039000000}"/>
    <hyperlink ref="F486" r:id="rId59" xr:uid="{00000000-0004-0000-0300-00003A000000}"/>
    <hyperlink ref="F491" r:id="rId60" xr:uid="{00000000-0004-0000-0300-00003B000000}"/>
    <hyperlink ref="F497" r:id="rId61" xr:uid="{00000000-0004-0000-0300-00003C000000}"/>
    <hyperlink ref="F503" r:id="rId62" xr:uid="{00000000-0004-0000-0300-00003D000000}"/>
    <hyperlink ref="F508" r:id="rId63" xr:uid="{00000000-0004-0000-0300-00003E000000}"/>
    <hyperlink ref="F513" r:id="rId64" xr:uid="{00000000-0004-0000-0300-00003F000000}"/>
    <hyperlink ref="F517" r:id="rId65" xr:uid="{00000000-0004-0000-0300-000040000000}"/>
    <hyperlink ref="F522" r:id="rId66" xr:uid="{00000000-0004-0000-0300-000041000000}"/>
    <hyperlink ref="F526" r:id="rId67" xr:uid="{00000000-0004-0000-0300-000042000000}"/>
    <hyperlink ref="F531" r:id="rId68" xr:uid="{00000000-0004-0000-0300-00004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8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4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99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103</v>
      </c>
      <c r="L4" s="21"/>
      <c r="M4" s="87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5" t="str">
        <f>'Rekapitulace stavby'!K6</f>
        <v>Parkovací stání a chodník při ZŠ Čkyně</v>
      </c>
      <c r="F7" s="316"/>
      <c r="G7" s="316"/>
      <c r="H7" s="316"/>
      <c r="L7" s="21"/>
    </row>
    <row r="8" spans="2:46" s="1" customFormat="1" ht="12" customHeight="1">
      <c r="B8" s="34"/>
      <c r="D8" s="28" t="s">
        <v>104</v>
      </c>
      <c r="L8" s="34"/>
    </row>
    <row r="9" spans="2:46" s="1" customFormat="1" ht="16.5" customHeight="1">
      <c r="B9" s="34"/>
      <c r="E9" s="277" t="s">
        <v>1043</v>
      </c>
      <c r="F9" s="317"/>
      <c r="G9" s="317"/>
      <c r="H9" s="317"/>
      <c r="L9" s="34"/>
    </row>
    <row r="10" spans="2:46" s="1" customFormat="1" ht="11.25">
      <c r="B10" s="34"/>
      <c r="L10" s="34"/>
    </row>
    <row r="11" spans="2:46" s="1" customFormat="1" ht="12" customHeight="1">
      <c r="B11" s="34"/>
      <c r="D11" s="28" t="s">
        <v>20</v>
      </c>
      <c r="F11" s="26" t="s">
        <v>21</v>
      </c>
      <c r="I11" s="28" t="s">
        <v>22</v>
      </c>
      <c r="J11" s="26" t="s">
        <v>23</v>
      </c>
      <c r="L11" s="34"/>
    </row>
    <row r="12" spans="2:46" s="1" customFormat="1" ht="12" customHeight="1">
      <c r="B12" s="34"/>
      <c r="D12" s="28" t="s">
        <v>25</v>
      </c>
      <c r="F12" s="26" t="s">
        <v>26</v>
      </c>
      <c r="I12" s="28" t="s">
        <v>27</v>
      </c>
      <c r="J12" s="51" t="str">
        <f>'Rekapitulace stavby'!AN8</f>
        <v>6. 10. 2025</v>
      </c>
      <c r="L12" s="34"/>
    </row>
    <row r="13" spans="2:46" s="1" customFormat="1" ht="21.75" customHeight="1">
      <c r="B13" s="34"/>
      <c r="I13" s="25" t="s">
        <v>30</v>
      </c>
      <c r="J13" s="30" t="s">
        <v>31</v>
      </c>
      <c r="L13" s="34"/>
    </row>
    <row r="14" spans="2:46" s="1" customFormat="1" ht="12" customHeight="1">
      <c r="B14" s="34"/>
      <c r="D14" s="28" t="s">
        <v>33</v>
      </c>
      <c r="I14" s="28" t="s">
        <v>34</v>
      </c>
      <c r="J14" s="26" t="s">
        <v>35</v>
      </c>
      <c r="L14" s="34"/>
    </row>
    <row r="15" spans="2:46" s="1" customFormat="1" ht="18" customHeight="1">
      <c r="B15" s="34"/>
      <c r="E15" s="26" t="s">
        <v>36</v>
      </c>
      <c r="I15" s="28" t="s">
        <v>37</v>
      </c>
      <c r="J15" s="26" t="s">
        <v>3</v>
      </c>
      <c r="L15" s="34"/>
    </row>
    <row r="16" spans="2:46" s="1" customFormat="1" ht="6.95" customHeight="1">
      <c r="B16" s="34"/>
      <c r="L16" s="34"/>
    </row>
    <row r="17" spans="2:12" s="1" customFormat="1" ht="12" customHeight="1">
      <c r="B17" s="34"/>
      <c r="D17" s="28" t="s">
        <v>38</v>
      </c>
      <c r="I17" s="28" t="s">
        <v>34</v>
      </c>
      <c r="J17" s="29" t="str">
        <f>'Rekapitulace stavby'!AN13</f>
        <v>Vyplň údaj</v>
      </c>
      <c r="L17" s="34"/>
    </row>
    <row r="18" spans="2:12" s="1" customFormat="1" ht="18" customHeight="1">
      <c r="B18" s="34"/>
      <c r="E18" s="318" t="str">
        <f>'Rekapitulace stavby'!E14</f>
        <v>Vyplň údaj</v>
      </c>
      <c r="F18" s="298"/>
      <c r="G18" s="298"/>
      <c r="H18" s="298"/>
      <c r="I18" s="28" t="s">
        <v>37</v>
      </c>
      <c r="J18" s="29" t="str">
        <f>'Rekapitulace stavby'!AN14</f>
        <v>Vyplň údaj</v>
      </c>
      <c r="L18" s="34"/>
    </row>
    <row r="19" spans="2:12" s="1" customFormat="1" ht="6.95" customHeight="1">
      <c r="B19" s="34"/>
      <c r="L19" s="34"/>
    </row>
    <row r="20" spans="2:12" s="1" customFormat="1" ht="12" customHeight="1">
      <c r="B20" s="34"/>
      <c r="D20" s="28" t="s">
        <v>40</v>
      </c>
      <c r="I20" s="28" t="s">
        <v>34</v>
      </c>
      <c r="J20" s="26" t="s">
        <v>41</v>
      </c>
      <c r="L20" s="34"/>
    </row>
    <row r="21" spans="2:12" s="1" customFormat="1" ht="18" customHeight="1">
      <c r="B21" s="34"/>
      <c r="E21" s="26" t="s">
        <v>42</v>
      </c>
      <c r="I21" s="28" t="s">
        <v>37</v>
      </c>
      <c r="J21" s="26" t="s">
        <v>3</v>
      </c>
      <c r="L21" s="34"/>
    </row>
    <row r="22" spans="2:12" s="1" customFormat="1" ht="6.95" customHeight="1">
      <c r="B22" s="34"/>
      <c r="L22" s="34"/>
    </row>
    <row r="23" spans="2:12" s="1" customFormat="1" ht="12" customHeight="1">
      <c r="B23" s="34"/>
      <c r="D23" s="28" t="s">
        <v>43</v>
      </c>
      <c r="I23" s="28" t="s">
        <v>34</v>
      </c>
      <c r="J23" s="26" t="str">
        <f>IF('Rekapitulace stavby'!AN19="","",'Rekapitulace stavby'!AN19)</f>
        <v/>
      </c>
      <c r="L23" s="34"/>
    </row>
    <row r="24" spans="2:12" s="1" customFormat="1" ht="18" customHeight="1">
      <c r="B24" s="34"/>
      <c r="E24" s="26" t="str">
        <f>IF('Rekapitulace stavby'!E20="","",'Rekapitulace stavby'!E20)</f>
        <v xml:space="preserve"> </v>
      </c>
      <c r="I24" s="28" t="s">
        <v>37</v>
      </c>
      <c r="J24" s="26" t="str">
        <f>IF('Rekapitulace stavby'!AN20="","",'Rekapitulace stavby'!AN20)</f>
        <v/>
      </c>
      <c r="L24" s="34"/>
    </row>
    <row r="25" spans="2:12" s="1" customFormat="1" ht="6.95" customHeight="1">
      <c r="B25" s="34"/>
      <c r="L25" s="34"/>
    </row>
    <row r="26" spans="2:12" s="1" customFormat="1" ht="12" customHeight="1">
      <c r="B26" s="34"/>
      <c r="D26" s="28" t="s">
        <v>45</v>
      </c>
      <c r="L26" s="34"/>
    </row>
    <row r="27" spans="2:12" s="7" customFormat="1" ht="16.5" customHeight="1">
      <c r="B27" s="88"/>
      <c r="E27" s="303" t="s">
        <v>1044</v>
      </c>
      <c r="F27" s="303"/>
      <c r="G27" s="303"/>
      <c r="H27" s="303"/>
      <c r="L27" s="88"/>
    </row>
    <row r="28" spans="2:12" s="1" customFormat="1" ht="6.95" customHeight="1">
      <c r="B28" s="34"/>
      <c r="L28" s="34"/>
    </row>
    <row r="29" spans="2:12" s="1" customFormat="1" ht="6.95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89" t="s">
        <v>47</v>
      </c>
      <c r="J30" s="65">
        <f>ROUND(J80, 2)</f>
        <v>0</v>
      </c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5" customHeight="1">
      <c r="B32" s="34"/>
      <c r="F32" s="37" t="s">
        <v>49</v>
      </c>
      <c r="I32" s="37" t="s">
        <v>48</v>
      </c>
      <c r="J32" s="37" t="s">
        <v>50</v>
      </c>
      <c r="L32" s="34"/>
    </row>
    <row r="33" spans="2:12" s="1" customFormat="1" ht="14.45" customHeight="1">
      <c r="B33" s="34"/>
      <c r="D33" s="54" t="s">
        <v>51</v>
      </c>
      <c r="E33" s="28" t="s">
        <v>52</v>
      </c>
      <c r="F33" s="90">
        <f>ROUND((SUM(BE80:BE85)),  2)</f>
        <v>0</v>
      </c>
      <c r="I33" s="91">
        <v>0.21</v>
      </c>
      <c r="J33" s="90">
        <f>ROUND(((SUM(BE80:BE85))*I33),  2)</f>
        <v>0</v>
      </c>
      <c r="L33" s="34"/>
    </row>
    <row r="34" spans="2:12" s="1" customFormat="1" ht="14.45" customHeight="1">
      <c r="B34" s="34"/>
      <c r="E34" s="28" t="s">
        <v>53</v>
      </c>
      <c r="F34" s="90">
        <f>ROUND((SUM(BF80:BF85)),  2)</f>
        <v>0</v>
      </c>
      <c r="I34" s="91">
        <v>0.12</v>
      </c>
      <c r="J34" s="90">
        <f>ROUND(((SUM(BF80:BF85))*I34),  2)</f>
        <v>0</v>
      </c>
      <c r="L34" s="34"/>
    </row>
    <row r="35" spans="2:12" s="1" customFormat="1" ht="14.45" hidden="1" customHeight="1">
      <c r="B35" s="34"/>
      <c r="E35" s="28" t="s">
        <v>54</v>
      </c>
      <c r="F35" s="90">
        <f>ROUND((SUM(BG80:BG85)),  2)</f>
        <v>0</v>
      </c>
      <c r="I35" s="91">
        <v>0.21</v>
      </c>
      <c r="J35" s="90">
        <f>0</f>
        <v>0</v>
      </c>
      <c r="L35" s="34"/>
    </row>
    <row r="36" spans="2:12" s="1" customFormat="1" ht="14.45" hidden="1" customHeight="1">
      <c r="B36" s="34"/>
      <c r="E36" s="28" t="s">
        <v>55</v>
      </c>
      <c r="F36" s="90">
        <f>ROUND((SUM(BH80:BH85)),  2)</f>
        <v>0</v>
      </c>
      <c r="I36" s="91">
        <v>0.12</v>
      </c>
      <c r="J36" s="90">
        <f>0</f>
        <v>0</v>
      </c>
      <c r="L36" s="34"/>
    </row>
    <row r="37" spans="2:12" s="1" customFormat="1" ht="14.45" hidden="1" customHeight="1">
      <c r="B37" s="34"/>
      <c r="E37" s="28" t="s">
        <v>56</v>
      </c>
      <c r="F37" s="90">
        <f>ROUND((SUM(BI80:BI85)),  2)</f>
        <v>0</v>
      </c>
      <c r="I37" s="91">
        <v>0</v>
      </c>
      <c r="J37" s="90">
        <f>0</f>
        <v>0</v>
      </c>
      <c r="L37" s="34"/>
    </row>
    <row r="38" spans="2:12" s="1" customFormat="1" ht="6.95" customHeight="1">
      <c r="B38" s="34"/>
      <c r="L38" s="34"/>
    </row>
    <row r="39" spans="2:12" s="1" customFormat="1" ht="25.35" customHeight="1">
      <c r="B39" s="34"/>
      <c r="C39" s="92"/>
      <c r="D39" s="93" t="s">
        <v>57</v>
      </c>
      <c r="E39" s="56"/>
      <c r="F39" s="56"/>
      <c r="G39" s="94" t="s">
        <v>58</v>
      </c>
      <c r="H39" s="95" t="s">
        <v>59</v>
      </c>
      <c r="I39" s="56"/>
      <c r="J39" s="96">
        <f>SUM(J30:J37)</f>
        <v>0</v>
      </c>
      <c r="K39" s="97"/>
      <c r="L39" s="34"/>
    </row>
    <row r="40" spans="2:12" s="1" customFormat="1" ht="14.45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5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5" customHeight="1">
      <c r="B45" s="34"/>
      <c r="C45" s="22" t="s">
        <v>107</v>
      </c>
      <c r="L45" s="34"/>
    </row>
    <row r="46" spans="2:12" s="1" customFormat="1" ht="6.95" customHeight="1">
      <c r="B46" s="34"/>
      <c r="L46" s="34"/>
    </row>
    <row r="47" spans="2:12" s="1" customFormat="1" ht="12" customHeight="1">
      <c r="B47" s="34"/>
      <c r="C47" s="28" t="s">
        <v>17</v>
      </c>
      <c r="L47" s="34"/>
    </row>
    <row r="48" spans="2:12" s="1" customFormat="1" ht="16.5" customHeight="1">
      <c r="B48" s="34"/>
      <c r="E48" s="315" t="str">
        <f>E7</f>
        <v>Parkovací stání a chodník při ZŠ Čkyně</v>
      </c>
      <c r="F48" s="316"/>
      <c r="G48" s="316"/>
      <c r="H48" s="316"/>
      <c r="L48" s="34"/>
    </row>
    <row r="49" spans="2:47" s="1" customFormat="1" ht="12" customHeight="1">
      <c r="B49" s="34"/>
      <c r="C49" s="28" t="s">
        <v>104</v>
      </c>
      <c r="L49" s="34"/>
    </row>
    <row r="50" spans="2:47" s="1" customFormat="1" ht="16.5" customHeight="1">
      <c r="B50" s="34"/>
      <c r="E50" s="277" t="str">
        <f>E9</f>
        <v>SO 180 - Dopravně inženýrská opatření</v>
      </c>
      <c r="F50" s="317"/>
      <c r="G50" s="317"/>
      <c r="H50" s="317"/>
      <c r="L50" s="34"/>
    </row>
    <row r="51" spans="2:47" s="1" customFormat="1" ht="6.95" customHeight="1">
      <c r="B51" s="34"/>
      <c r="L51" s="34"/>
    </row>
    <row r="52" spans="2:47" s="1" customFormat="1" ht="12" customHeight="1">
      <c r="B52" s="34"/>
      <c r="C52" s="28" t="s">
        <v>25</v>
      </c>
      <c r="F52" s="26" t="str">
        <f>F12</f>
        <v>Čkyně</v>
      </c>
      <c r="I52" s="28" t="s">
        <v>27</v>
      </c>
      <c r="J52" s="51" t="str">
        <f>IF(J12="","",J12)</f>
        <v>6. 10. 2025</v>
      </c>
      <c r="L52" s="34"/>
    </row>
    <row r="53" spans="2:47" s="1" customFormat="1" ht="6.95" customHeight="1">
      <c r="B53" s="34"/>
      <c r="L53" s="34"/>
    </row>
    <row r="54" spans="2:47" s="1" customFormat="1" ht="40.15" customHeight="1">
      <c r="B54" s="34"/>
      <c r="C54" s="28" t="s">
        <v>33</v>
      </c>
      <c r="F54" s="26" t="str">
        <f>E15</f>
        <v xml:space="preserve">Obec Čkyně, Čkyně 2, 38481 Čkyně </v>
      </c>
      <c r="I54" s="28" t="s">
        <v>40</v>
      </c>
      <c r="J54" s="32" t="str">
        <f>E21</f>
        <v>Ing. Jiří Kaška, Plešivec 354, Český Krumlov</v>
      </c>
      <c r="L54" s="34"/>
    </row>
    <row r="55" spans="2:47" s="1" customFormat="1" ht="15.2" customHeight="1">
      <c r="B55" s="34"/>
      <c r="C55" s="28" t="s">
        <v>38</v>
      </c>
      <c r="F55" s="26" t="str">
        <f>IF(E18="","",E18)</f>
        <v>Vyplň údaj</v>
      </c>
      <c r="I55" s="28" t="s">
        <v>43</v>
      </c>
      <c r="J55" s="32" t="str">
        <f>E24</f>
        <v xml:space="preserve"> 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98" t="s">
        <v>108</v>
      </c>
      <c r="D57" s="92"/>
      <c r="E57" s="92"/>
      <c r="F57" s="92"/>
      <c r="G57" s="92"/>
      <c r="H57" s="92"/>
      <c r="I57" s="92"/>
      <c r="J57" s="99" t="s">
        <v>109</v>
      </c>
      <c r="K57" s="92"/>
      <c r="L57" s="34"/>
    </row>
    <row r="58" spans="2:47" s="1" customFormat="1" ht="10.35" customHeight="1">
      <c r="B58" s="34"/>
      <c r="L58" s="34"/>
    </row>
    <row r="59" spans="2:47" s="1" customFormat="1" ht="22.9" customHeight="1">
      <c r="B59" s="34"/>
      <c r="C59" s="100" t="s">
        <v>79</v>
      </c>
      <c r="J59" s="65">
        <f>J80</f>
        <v>0</v>
      </c>
      <c r="L59" s="34"/>
      <c r="AU59" s="18" t="s">
        <v>110</v>
      </c>
    </row>
    <row r="60" spans="2:47" s="8" customFormat="1" ht="24.95" customHeight="1">
      <c r="B60" s="101"/>
      <c r="D60" s="102" t="s">
        <v>1045</v>
      </c>
      <c r="E60" s="103"/>
      <c r="F60" s="103"/>
      <c r="G60" s="103"/>
      <c r="H60" s="103"/>
      <c r="I60" s="103"/>
      <c r="J60" s="104">
        <f>J81</f>
        <v>0</v>
      </c>
      <c r="L60" s="101"/>
    </row>
    <row r="61" spans="2:47" s="1" customFormat="1" ht="21.75" customHeight="1">
      <c r="B61" s="34"/>
      <c r="L61" s="34"/>
    </row>
    <row r="62" spans="2:47" s="1" customFormat="1" ht="6.95" customHeight="1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34"/>
    </row>
    <row r="66" spans="2:63" s="1" customFormat="1" ht="6.95" customHeight="1"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34"/>
    </row>
    <row r="67" spans="2:63" s="1" customFormat="1" ht="24.95" customHeight="1">
      <c r="B67" s="34"/>
      <c r="C67" s="22" t="s">
        <v>113</v>
      </c>
      <c r="L67" s="34"/>
    </row>
    <row r="68" spans="2:63" s="1" customFormat="1" ht="6.95" customHeight="1">
      <c r="B68" s="34"/>
      <c r="L68" s="34"/>
    </row>
    <row r="69" spans="2:63" s="1" customFormat="1" ht="12" customHeight="1">
      <c r="B69" s="34"/>
      <c r="C69" s="28" t="s">
        <v>17</v>
      </c>
      <c r="L69" s="34"/>
    </row>
    <row r="70" spans="2:63" s="1" customFormat="1" ht="16.5" customHeight="1">
      <c r="B70" s="34"/>
      <c r="E70" s="315" t="str">
        <f>E7</f>
        <v>Parkovací stání a chodník při ZŠ Čkyně</v>
      </c>
      <c r="F70" s="316"/>
      <c r="G70" s="316"/>
      <c r="H70" s="316"/>
      <c r="L70" s="34"/>
    </row>
    <row r="71" spans="2:63" s="1" customFormat="1" ht="12" customHeight="1">
      <c r="B71" s="34"/>
      <c r="C71" s="28" t="s">
        <v>104</v>
      </c>
      <c r="L71" s="34"/>
    </row>
    <row r="72" spans="2:63" s="1" customFormat="1" ht="16.5" customHeight="1">
      <c r="B72" s="34"/>
      <c r="E72" s="277" t="str">
        <f>E9</f>
        <v>SO 180 - Dopravně inženýrská opatření</v>
      </c>
      <c r="F72" s="317"/>
      <c r="G72" s="317"/>
      <c r="H72" s="317"/>
      <c r="L72" s="34"/>
    </row>
    <row r="73" spans="2:63" s="1" customFormat="1" ht="6.95" customHeight="1">
      <c r="B73" s="34"/>
      <c r="L73" s="34"/>
    </row>
    <row r="74" spans="2:63" s="1" customFormat="1" ht="12" customHeight="1">
      <c r="B74" s="34"/>
      <c r="C74" s="28" t="s">
        <v>25</v>
      </c>
      <c r="F74" s="26" t="str">
        <f>F12</f>
        <v>Čkyně</v>
      </c>
      <c r="I74" s="28" t="s">
        <v>27</v>
      </c>
      <c r="J74" s="51" t="str">
        <f>IF(J12="","",J12)</f>
        <v>6. 10. 2025</v>
      </c>
      <c r="L74" s="34"/>
    </row>
    <row r="75" spans="2:63" s="1" customFormat="1" ht="6.95" customHeight="1">
      <c r="B75" s="34"/>
      <c r="L75" s="34"/>
    </row>
    <row r="76" spans="2:63" s="1" customFormat="1" ht="40.15" customHeight="1">
      <c r="B76" s="34"/>
      <c r="C76" s="28" t="s">
        <v>33</v>
      </c>
      <c r="F76" s="26" t="str">
        <f>E15</f>
        <v xml:space="preserve">Obec Čkyně, Čkyně 2, 38481 Čkyně </v>
      </c>
      <c r="I76" s="28" t="s">
        <v>40</v>
      </c>
      <c r="J76" s="32" t="str">
        <f>E21</f>
        <v>Ing. Jiří Kaška, Plešivec 354, Český Krumlov</v>
      </c>
      <c r="L76" s="34"/>
    </row>
    <row r="77" spans="2:63" s="1" customFormat="1" ht="15.2" customHeight="1">
      <c r="B77" s="34"/>
      <c r="C77" s="28" t="s">
        <v>38</v>
      </c>
      <c r="F77" s="26" t="str">
        <f>IF(E18="","",E18)</f>
        <v>Vyplň údaj</v>
      </c>
      <c r="I77" s="28" t="s">
        <v>43</v>
      </c>
      <c r="J77" s="32" t="str">
        <f>E24</f>
        <v xml:space="preserve"> </v>
      </c>
      <c r="L77" s="34"/>
    </row>
    <row r="78" spans="2:63" s="1" customFormat="1" ht="10.35" customHeight="1">
      <c r="B78" s="34"/>
      <c r="L78" s="34"/>
    </row>
    <row r="79" spans="2:63" s="10" customFormat="1" ht="29.25" customHeight="1">
      <c r="B79" s="109"/>
      <c r="C79" s="110" t="s">
        <v>114</v>
      </c>
      <c r="D79" s="111" t="s">
        <v>66</v>
      </c>
      <c r="E79" s="111" t="s">
        <v>62</v>
      </c>
      <c r="F79" s="111" t="s">
        <v>63</v>
      </c>
      <c r="G79" s="111" t="s">
        <v>115</v>
      </c>
      <c r="H79" s="111" t="s">
        <v>116</v>
      </c>
      <c r="I79" s="111" t="s">
        <v>117</v>
      </c>
      <c r="J79" s="111" t="s">
        <v>109</v>
      </c>
      <c r="K79" s="112" t="s">
        <v>118</v>
      </c>
      <c r="L79" s="109"/>
      <c r="M79" s="58" t="s">
        <v>3</v>
      </c>
      <c r="N79" s="59" t="s">
        <v>51</v>
      </c>
      <c r="O79" s="59" t="s">
        <v>119</v>
      </c>
      <c r="P79" s="59" t="s">
        <v>120</v>
      </c>
      <c r="Q79" s="59" t="s">
        <v>121</v>
      </c>
      <c r="R79" s="59" t="s">
        <v>122</v>
      </c>
      <c r="S79" s="59" t="s">
        <v>123</v>
      </c>
      <c r="T79" s="60" t="s">
        <v>124</v>
      </c>
    </row>
    <row r="80" spans="2:63" s="1" customFormat="1" ht="22.9" customHeight="1">
      <c r="B80" s="34"/>
      <c r="C80" s="63" t="s">
        <v>125</v>
      </c>
      <c r="J80" s="113">
        <f>BK80</f>
        <v>0</v>
      </c>
      <c r="L80" s="34"/>
      <c r="M80" s="61"/>
      <c r="N80" s="52"/>
      <c r="O80" s="52"/>
      <c r="P80" s="114">
        <f>P81</f>
        <v>0</v>
      </c>
      <c r="Q80" s="52"/>
      <c r="R80" s="114">
        <f>R81</f>
        <v>0</v>
      </c>
      <c r="S80" s="52"/>
      <c r="T80" s="115">
        <f>T81</f>
        <v>0</v>
      </c>
      <c r="AT80" s="18" t="s">
        <v>80</v>
      </c>
      <c r="AU80" s="18" t="s">
        <v>110</v>
      </c>
      <c r="BK80" s="116">
        <f>BK81</f>
        <v>0</v>
      </c>
    </row>
    <row r="81" spans="2:65" s="11" customFormat="1" ht="25.9" customHeight="1">
      <c r="B81" s="117"/>
      <c r="D81" s="118" t="s">
        <v>80</v>
      </c>
      <c r="E81" s="119" t="s">
        <v>1046</v>
      </c>
      <c r="F81" s="119" t="s">
        <v>1047</v>
      </c>
      <c r="I81" s="120"/>
      <c r="J81" s="121">
        <f>BK81</f>
        <v>0</v>
      </c>
      <c r="L81" s="117"/>
      <c r="M81" s="122"/>
      <c r="P81" s="123">
        <f>SUM(P82:P85)</f>
        <v>0</v>
      </c>
      <c r="R81" s="123">
        <f>SUM(R82:R85)</f>
        <v>0</v>
      </c>
      <c r="T81" s="124">
        <f>SUM(T82:T85)</f>
        <v>0</v>
      </c>
      <c r="AR81" s="118" t="s">
        <v>24</v>
      </c>
      <c r="AT81" s="125" t="s">
        <v>80</v>
      </c>
      <c r="AU81" s="125" t="s">
        <v>81</v>
      </c>
      <c r="AY81" s="118" t="s">
        <v>127</v>
      </c>
      <c r="BK81" s="126">
        <f>SUM(BK82:BK85)</f>
        <v>0</v>
      </c>
    </row>
    <row r="82" spans="2:65" s="1" customFormat="1" ht="16.5" customHeight="1">
      <c r="B82" s="129"/>
      <c r="C82" s="130" t="s">
        <v>24</v>
      </c>
      <c r="D82" s="130" t="s">
        <v>129</v>
      </c>
      <c r="E82" s="131" t="s">
        <v>1048</v>
      </c>
      <c r="F82" s="132" t="s">
        <v>1049</v>
      </c>
      <c r="G82" s="133" t="s">
        <v>918</v>
      </c>
      <c r="H82" s="134">
        <v>1</v>
      </c>
      <c r="I82" s="135"/>
      <c r="J82" s="136">
        <f>ROUND(I82*H82,2)</f>
        <v>0</v>
      </c>
      <c r="K82" s="132" t="s">
        <v>3</v>
      </c>
      <c r="L82" s="34"/>
      <c r="M82" s="137" t="s">
        <v>3</v>
      </c>
      <c r="N82" s="138" t="s">
        <v>52</v>
      </c>
      <c r="P82" s="139">
        <f>O82*H82</f>
        <v>0</v>
      </c>
      <c r="Q82" s="139">
        <v>0</v>
      </c>
      <c r="R82" s="139">
        <f>Q82*H82</f>
        <v>0</v>
      </c>
      <c r="S82" s="139">
        <v>0</v>
      </c>
      <c r="T82" s="140">
        <f>S82*H82</f>
        <v>0</v>
      </c>
      <c r="AR82" s="141" t="s">
        <v>134</v>
      </c>
      <c r="AT82" s="141" t="s">
        <v>129</v>
      </c>
      <c r="AU82" s="141" t="s">
        <v>24</v>
      </c>
      <c r="AY82" s="18" t="s">
        <v>127</v>
      </c>
      <c r="BE82" s="142">
        <f>IF(N82="základní",J82,0)</f>
        <v>0</v>
      </c>
      <c r="BF82" s="142">
        <f>IF(N82="snížená",J82,0)</f>
        <v>0</v>
      </c>
      <c r="BG82" s="142">
        <f>IF(N82="zákl. přenesená",J82,0)</f>
        <v>0</v>
      </c>
      <c r="BH82" s="142">
        <f>IF(N82="sníž. přenesená",J82,0)</f>
        <v>0</v>
      </c>
      <c r="BI82" s="142">
        <f>IF(N82="nulová",J82,0)</f>
        <v>0</v>
      </c>
      <c r="BJ82" s="18" t="s">
        <v>24</v>
      </c>
      <c r="BK82" s="142">
        <f>ROUND(I82*H82,2)</f>
        <v>0</v>
      </c>
      <c r="BL82" s="18" t="s">
        <v>134</v>
      </c>
      <c r="BM82" s="141" t="s">
        <v>1050</v>
      </c>
    </row>
    <row r="83" spans="2:65" s="1" customFormat="1" ht="58.5">
      <c r="B83" s="34"/>
      <c r="D83" s="148" t="s">
        <v>291</v>
      </c>
      <c r="F83" s="171" t="s">
        <v>1051</v>
      </c>
      <c r="I83" s="145"/>
      <c r="L83" s="34"/>
      <c r="M83" s="146"/>
      <c r="T83" s="55"/>
      <c r="AT83" s="18" t="s">
        <v>291</v>
      </c>
      <c r="AU83" s="18" t="s">
        <v>24</v>
      </c>
    </row>
    <row r="84" spans="2:65" s="12" customFormat="1" ht="11.25">
      <c r="B84" s="147"/>
      <c r="D84" s="148" t="s">
        <v>138</v>
      </c>
      <c r="E84" s="149" t="s">
        <v>3</v>
      </c>
      <c r="F84" s="150" t="s">
        <v>1052</v>
      </c>
      <c r="H84" s="151">
        <v>1</v>
      </c>
      <c r="I84" s="152"/>
      <c r="L84" s="147"/>
      <c r="M84" s="153"/>
      <c r="T84" s="154"/>
      <c r="AT84" s="149" t="s">
        <v>138</v>
      </c>
      <c r="AU84" s="149" t="s">
        <v>24</v>
      </c>
      <c r="AV84" s="12" t="s">
        <v>90</v>
      </c>
      <c r="AW84" s="12" t="s">
        <v>140</v>
      </c>
      <c r="AX84" s="12" t="s">
        <v>81</v>
      </c>
      <c r="AY84" s="149" t="s">
        <v>127</v>
      </c>
    </row>
    <row r="85" spans="2:65" s="13" customFormat="1" ht="11.25">
      <c r="B85" s="155"/>
      <c r="D85" s="148" t="s">
        <v>138</v>
      </c>
      <c r="E85" s="156" t="s">
        <v>3</v>
      </c>
      <c r="F85" s="157" t="s">
        <v>141</v>
      </c>
      <c r="H85" s="158">
        <v>1</v>
      </c>
      <c r="I85" s="159"/>
      <c r="L85" s="155"/>
      <c r="M85" s="168"/>
      <c r="N85" s="169"/>
      <c r="O85" s="169"/>
      <c r="P85" s="169"/>
      <c r="Q85" s="169"/>
      <c r="R85" s="169"/>
      <c r="S85" s="169"/>
      <c r="T85" s="170"/>
      <c r="AT85" s="156" t="s">
        <v>138</v>
      </c>
      <c r="AU85" s="156" t="s">
        <v>24</v>
      </c>
      <c r="AV85" s="13" t="s">
        <v>134</v>
      </c>
      <c r="AW85" s="13" t="s">
        <v>140</v>
      </c>
      <c r="AX85" s="13" t="s">
        <v>24</v>
      </c>
      <c r="AY85" s="156" t="s">
        <v>127</v>
      </c>
    </row>
    <row r="86" spans="2:65" s="1" customFormat="1" ht="6.95" customHeight="1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34"/>
    </row>
  </sheetData>
  <autoFilter ref="C79:K85" xr:uid="{00000000-0009-0000-0000-000004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4" t="s">
        <v>6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8" t="s">
        <v>102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103</v>
      </c>
      <c r="L4" s="21"/>
      <c r="M4" s="87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5" t="str">
        <f>'Rekapitulace stavby'!K6</f>
        <v>Parkovací stání a chodník při ZŠ Čkyně</v>
      </c>
      <c r="F7" s="316"/>
      <c r="G7" s="316"/>
      <c r="H7" s="316"/>
      <c r="L7" s="21"/>
    </row>
    <row r="8" spans="2:46" s="1" customFormat="1" ht="12" customHeight="1">
      <c r="B8" s="34"/>
      <c r="D8" s="28" t="s">
        <v>104</v>
      </c>
      <c r="L8" s="34"/>
    </row>
    <row r="9" spans="2:46" s="1" customFormat="1" ht="16.5" customHeight="1">
      <c r="B9" s="34"/>
      <c r="E9" s="277" t="s">
        <v>1053</v>
      </c>
      <c r="F9" s="317"/>
      <c r="G9" s="317"/>
      <c r="H9" s="317"/>
      <c r="L9" s="34"/>
    </row>
    <row r="10" spans="2:46" s="1" customFormat="1" ht="11.25">
      <c r="B10" s="34"/>
      <c r="L10" s="34"/>
    </row>
    <row r="11" spans="2:46" s="1" customFormat="1" ht="12" customHeight="1">
      <c r="B11" s="34"/>
      <c r="D11" s="28" t="s">
        <v>20</v>
      </c>
      <c r="F11" s="26" t="s">
        <v>3</v>
      </c>
      <c r="I11" s="28" t="s">
        <v>22</v>
      </c>
      <c r="J11" s="26" t="s">
        <v>3</v>
      </c>
      <c r="L11" s="34"/>
    </row>
    <row r="12" spans="2:46" s="1" customFormat="1" ht="12" customHeight="1">
      <c r="B12" s="34"/>
      <c r="D12" s="28" t="s">
        <v>25</v>
      </c>
      <c r="F12" s="26" t="s">
        <v>26</v>
      </c>
      <c r="I12" s="28" t="s">
        <v>27</v>
      </c>
      <c r="J12" s="51" t="str">
        <f>'Rekapitulace stavby'!AN8</f>
        <v>6. 10. 2025</v>
      </c>
      <c r="L12" s="34"/>
    </row>
    <row r="13" spans="2:46" s="1" customFormat="1" ht="10.9" customHeight="1">
      <c r="B13" s="34"/>
      <c r="L13" s="34"/>
    </row>
    <row r="14" spans="2:46" s="1" customFormat="1" ht="12" customHeight="1">
      <c r="B14" s="34"/>
      <c r="D14" s="28" t="s">
        <v>33</v>
      </c>
      <c r="I14" s="28" t="s">
        <v>34</v>
      </c>
      <c r="J14" s="26" t="s">
        <v>35</v>
      </c>
      <c r="L14" s="34"/>
    </row>
    <row r="15" spans="2:46" s="1" customFormat="1" ht="18" customHeight="1">
      <c r="B15" s="34"/>
      <c r="E15" s="26" t="s">
        <v>36</v>
      </c>
      <c r="I15" s="28" t="s">
        <v>37</v>
      </c>
      <c r="J15" s="26" t="s">
        <v>3</v>
      </c>
      <c r="L15" s="34"/>
    </row>
    <row r="16" spans="2:46" s="1" customFormat="1" ht="6.95" customHeight="1">
      <c r="B16" s="34"/>
      <c r="L16" s="34"/>
    </row>
    <row r="17" spans="2:12" s="1" customFormat="1" ht="12" customHeight="1">
      <c r="B17" s="34"/>
      <c r="D17" s="28" t="s">
        <v>38</v>
      </c>
      <c r="I17" s="28" t="s">
        <v>34</v>
      </c>
      <c r="J17" s="29" t="str">
        <f>'Rekapitulace stavby'!AN13</f>
        <v>Vyplň údaj</v>
      </c>
      <c r="L17" s="34"/>
    </row>
    <row r="18" spans="2:12" s="1" customFormat="1" ht="18" customHeight="1">
      <c r="B18" s="34"/>
      <c r="E18" s="318" t="str">
        <f>'Rekapitulace stavby'!E14</f>
        <v>Vyplň údaj</v>
      </c>
      <c r="F18" s="298"/>
      <c r="G18" s="298"/>
      <c r="H18" s="298"/>
      <c r="I18" s="28" t="s">
        <v>37</v>
      </c>
      <c r="J18" s="29" t="str">
        <f>'Rekapitulace stavby'!AN14</f>
        <v>Vyplň údaj</v>
      </c>
      <c r="L18" s="34"/>
    </row>
    <row r="19" spans="2:12" s="1" customFormat="1" ht="6.95" customHeight="1">
      <c r="B19" s="34"/>
      <c r="L19" s="34"/>
    </row>
    <row r="20" spans="2:12" s="1" customFormat="1" ht="12" customHeight="1">
      <c r="B20" s="34"/>
      <c r="D20" s="28" t="s">
        <v>40</v>
      </c>
      <c r="I20" s="28" t="s">
        <v>34</v>
      </c>
      <c r="J20" s="26" t="s">
        <v>41</v>
      </c>
      <c r="L20" s="34"/>
    </row>
    <row r="21" spans="2:12" s="1" customFormat="1" ht="18" customHeight="1">
      <c r="B21" s="34"/>
      <c r="E21" s="26" t="s">
        <v>42</v>
      </c>
      <c r="I21" s="28" t="s">
        <v>37</v>
      </c>
      <c r="J21" s="26" t="s">
        <v>3</v>
      </c>
      <c r="L21" s="34"/>
    </row>
    <row r="22" spans="2:12" s="1" customFormat="1" ht="6.95" customHeight="1">
      <c r="B22" s="34"/>
      <c r="L22" s="34"/>
    </row>
    <row r="23" spans="2:12" s="1" customFormat="1" ht="12" customHeight="1">
      <c r="B23" s="34"/>
      <c r="D23" s="28" t="s">
        <v>43</v>
      </c>
      <c r="I23" s="28" t="s">
        <v>34</v>
      </c>
      <c r="J23" s="26" t="str">
        <f>IF('Rekapitulace stavby'!AN19="","",'Rekapitulace stavby'!AN19)</f>
        <v/>
      </c>
      <c r="L23" s="34"/>
    </row>
    <row r="24" spans="2:12" s="1" customFormat="1" ht="18" customHeight="1">
      <c r="B24" s="34"/>
      <c r="E24" s="26" t="str">
        <f>IF('Rekapitulace stavby'!E20="","",'Rekapitulace stavby'!E20)</f>
        <v xml:space="preserve"> </v>
      </c>
      <c r="I24" s="28" t="s">
        <v>37</v>
      </c>
      <c r="J24" s="26" t="str">
        <f>IF('Rekapitulace stavby'!AN20="","",'Rekapitulace stavby'!AN20)</f>
        <v/>
      </c>
      <c r="L24" s="34"/>
    </row>
    <row r="25" spans="2:12" s="1" customFormat="1" ht="6.95" customHeight="1">
      <c r="B25" s="34"/>
      <c r="L25" s="34"/>
    </row>
    <row r="26" spans="2:12" s="1" customFormat="1" ht="12" customHeight="1">
      <c r="B26" s="34"/>
      <c r="D26" s="28" t="s">
        <v>45</v>
      </c>
      <c r="L26" s="34"/>
    </row>
    <row r="27" spans="2:12" s="7" customFormat="1" ht="16.5" customHeight="1">
      <c r="B27" s="88"/>
      <c r="E27" s="303" t="s">
        <v>3</v>
      </c>
      <c r="F27" s="303"/>
      <c r="G27" s="303"/>
      <c r="H27" s="303"/>
      <c r="L27" s="88"/>
    </row>
    <row r="28" spans="2:12" s="1" customFormat="1" ht="6.95" customHeight="1">
      <c r="B28" s="34"/>
      <c r="L28" s="34"/>
    </row>
    <row r="29" spans="2:12" s="1" customFormat="1" ht="6.95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89" t="s">
        <v>47</v>
      </c>
      <c r="J30" s="65">
        <f>ROUND(J80, 2)</f>
        <v>0</v>
      </c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5" customHeight="1">
      <c r="B32" s="34"/>
      <c r="F32" s="37" t="s">
        <v>49</v>
      </c>
      <c r="I32" s="37" t="s">
        <v>48</v>
      </c>
      <c r="J32" s="37" t="s">
        <v>50</v>
      </c>
      <c r="L32" s="34"/>
    </row>
    <row r="33" spans="2:12" s="1" customFormat="1" ht="14.45" customHeight="1">
      <c r="B33" s="34"/>
      <c r="D33" s="54" t="s">
        <v>51</v>
      </c>
      <c r="E33" s="28" t="s">
        <v>52</v>
      </c>
      <c r="F33" s="90">
        <f>ROUND((SUM(BE80:BE157)),  2)</f>
        <v>0</v>
      </c>
      <c r="I33" s="91">
        <v>0.21</v>
      </c>
      <c r="J33" s="90">
        <f>ROUND(((SUM(BE80:BE157))*I33),  2)</f>
        <v>0</v>
      </c>
      <c r="L33" s="34"/>
    </row>
    <row r="34" spans="2:12" s="1" customFormat="1" ht="14.45" customHeight="1">
      <c r="B34" s="34"/>
      <c r="E34" s="28" t="s">
        <v>53</v>
      </c>
      <c r="F34" s="90">
        <f>ROUND((SUM(BF80:BF157)),  2)</f>
        <v>0</v>
      </c>
      <c r="I34" s="91">
        <v>0.12</v>
      </c>
      <c r="J34" s="90">
        <f>ROUND(((SUM(BF80:BF157))*I34),  2)</f>
        <v>0</v>
      </c>
      <c r="L34" s="34"/>
    </row>
    <row r="35" spans="2:12" s="1" customFormat="1" ht="14.45" hidden="1" customHeight="1">
      <c r="B35" s="34"/>
      <c r="E35" s="28" t="s">
        <v>54</v>
      </c>
      <c r="F35" s="90">
        <f>ROUND((SUM(BG80:BG157)),  2)</f>
        <v>0</v>
      </c>
      <c r="I35" s="91">
        <v>0.21</v>
      </c>
      <c r="J35" s="90">
        <f>0</f>
        <v>0</v>
      </c>
      <c r="L35" s="34"/>
    </row>
    <row r="36" spans="2:12" s="1" customFormat="1" ht="14.45" hidden="1" customHeight="1">
      <c r="B36" s="34"/>
      <c r="E36" s="28" t="s">
        <v>55</v>
      </c>
      <c r="F36" s="90">
        <f>ROUND((SUM(BH80:BH157)),  2)</f>
        <v>0</v>
      </c>
      <c r="I36" s="91">
        <v>0.12</v>
      </c>
      <c r="J36" s="90">
        <f>0</f>
        <v>0</v>
      </c>
      <c r="L36" s="34"/>
    </row>
    <row r="37" spans="2:12" s="1" customFormat="1" ht="14.45" hidden="1" customHeight="1">
      <c r="B37" s="34"/>
      <c r="E37" s="28" t="s">
        <v>56</v>
      </c>
      <c r="F37" s="90">
        <f>ROUND((SUM(BI80:BI157)),  2)</f>
        <v>0</v>
      </c>
      <c r="I37" s="91">
        <v>0</v>
      </c>
      <c r="J37" s="90">
        <f>0</f>
        <v>0</v>
      </c>
      <c r="L37" s="34"/>
    </row>
    <row r="38" spans="2:12" s="1" customFormat="1" ht="6.95" customHeight="1">
      <c r="B38" s="34"/>
      <c r="L38" s="34"/>
    </row>
    <row r="39" spans="2:12" s="1" customFormat="1" ht="25.35" customHeight="1">
      <c r="B39" s="34"/>
      <c r="C39" s="92"/>
      <c r="D39" s="93" t="s">
        <v>57</v>
      </c>
      <c r="E39" s="56"/>
      <c r="F39" s="56"/>
      <c r="G39" s="94" t="s">
        <v>58</v>
      </c>
      <c r="H39" s="95" t="s">
        <v>59</v>
      </c>
      <c r="I39" s="56"/>
      <c r="J39" s="96">
        <f>SUM(J30:J37)</f>
        <v>0</v>
      </c>
      <c r="K39" s="97"/>
      <c r="L39" s="34"/>
    </row>
    <row r="40" spans="2:12" s="1" customFormat="1" ht="14.45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5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5" customHeight="1">
      <c r="B45" s="34"/>
      <c r="C45" s="22" t="s">
        <v>107</v>
      </c>
      <c r="L45" s="34"/>
    </row>
    <row r="46" spans="2:12" s="1" customFormat="1" ht="6.95" customHeight="1">
      <c r="B46" s="34"/>
      <c r="L46" s="34"/>
    </row>
    <row r="47" spans="2:12" s="1" customFormat="1" ht="12" customHeight="1">
      <c r="B47" s="34"/>
      <c r="C47" s="28" t="s">
        <v>17</v>
      </c>
      <c r="L47" s="34"/>
    </row>
    <row r="48" spans="2:12" s="1" customFormat="1" ht="16.5" customHeight="1">
      <c r="B48" s="34"/>
      <c r="E48" s="315" t="str">
        <f>E7</f>
        <v>Parkovací stání a chodník při ZŠ Čkyně</v>
      </c>
      <c r="F48" s="316"/>
      <c r="G48" s="316"/>
      <c r="H48" s="316"/>
      <c r="L48" s="34"/>
    </row>
    <row r="49" spans="2:47" s="1" customFormat="1" ht="12" customHeight="1">
      <c r="B49" s="34"/>
      <c r="C49" s="28" t="s">
        <v>104</v>
      </c>
      <c r="L49" s="34"/>
    </row>
    <row r="50" spans="2:47" s="1" customFormat="1" ht="16.5" customHeight="1">
      <c r="B50" s="34"/>
      <c r="E50" s="277" t="str">
        <f>E9</f>
        <v xml:space="preserve">VON - Vedlejší a ostatní náklady </v>
      </c>
      <c r="F50" s="317"/>
      <c r="G50" s="317"/>
      <c r="H50" s="317"/>
      <c r="L50" s="34"/>
    </row>
    <row r="51" spans="2:47" s="1" customFormat="1" ht="6.95" customHeight="1">
      <c r="B51" s="34"/>
      <c r="L51" s="34"/>
    </row>
    <row r="52" spans="2:47" s="1" customFormat="1" ht="12" customHeight="1">
      <c r="B52" s="34"/>
      <c r="C52" s="28" t="s">
        <v>25</v>
      </c>
      <c r="F52" s="26" t="str">
        <f>F12</f>
        <v>Čkyně</v>
      </c>
      <c r="I52" s="28" t="s">
        <v>27</v>
      </c>
      <c r="J52" s="51" t="str">
        <f>IF(J12="","",J12)</f>
        <v>6. 10. 2025</v>
      </c>
      <c r="L52" s="34"/>
    </row>
    <row r="53" spans="2:47" s="1" customFormat="1" ht="6.95" customHeight="1">
      <c r="B53" s="34"/>
      <c r="L53" s="34"/>
    </row>
    <row r="54" spans="2:47" s="1" customFormat="1" ht="40.15" customHeight="1">
      <c r="B54" s="34"/>
      <c r="C54" s="28" t="s">
        <v>33</v>
      </c>
      <c r="F54" s="26" t="str">
        <f>E15</f>
        <v xml:space="preserve">Obec Čkyně, Čkyně 2, 38481 Čkyně </v>
      </c>
      <c r="I54" s="28" t="s">
        <v>40</v>
      </c>
      <c r="J54" s="32" t="str">
        <f>E21</f>
        <v>Ing. Jiří Kaška, Plešivec 354, Český Krumlov</v>
      </c>
      <c r="L54" s="34"/>
    </row>
    <row r="55" spans="2:47" s="1" customFormat="1" ht="15.2" customHeight="1">
      <c r="B55" s="34"/>
      <c r="C55" s="28" t="s">
        <v>38</v>
      </c>
      <c r="F55" s="26" t="str">
        <f>IF(E18="","",E18)</f>
        <v>Vyplň údaj</v>
      </c>
      <c r="I55" s="28" t="s">
        <v>43</v>
      </c>
      <c r="J55" s="32" t="str">
        <f>E24</f>
        <v xml:space="preserve"> 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98" t="s">
        <v>108</v>
      </c>
      <c r="D57" s="92"/>
      <c r="E57" s="92"/>
      <c r="F57" s="92"/>
      <c r="G57" s="92"/>
      <c r="H57" s="92"/>
      <c r="I57" s="92"/>
      <c r="J57" s="99" t="s">
        <v>109</v>
      </c>
      <c r="K57" s="92"/>
      <c r="L57" s="34"/>
    </row>
    <row r="58" spans="2:47" s="1" customFormat="1" ht="10.35" customHeight="1">
      <c r="B58" s="34"/>
      <c r="L58" s="34"/>
    </row>
    <row r="59" spans="2:47" s="1" customFormat="1" ht="22.9" customHeight="1">
      <c r="B59" s="34"/>
      <c r="C59" s="100" t="s">
        <v>79</v>
      </c>
      <c r="J59" s="65">
        <f>J80</f>
        <v>0</v>
      </c>
      <c r="L59" s="34"/>
      <c r="AU59" s="18" t="s">
        <v>110</v>
      </c>
    </row>
    <row r="60" spans="2:47" s="8" customFormat="1" ht="24.95" customHeight="1">
      <c r="B60" s="101"/>
      <c r="D60" s="102" t="s">
        <v>1054</v>
      </c>
      <c r="E60" s="103"/>
      <c r="F60" s="103"/>
      <c r="G60" s="103"/>
      <c r="H60" s="103"/>
      <c r="I60" s="103"/>
      <c r="J60" s="104">
        <f>J81</f>
        <v>0</v>
      </c>
      <c r="L60" s="101"/>
    </row>
    <row r="61" spans="2:47" s="1" customFormat="1" ht="21.75" customHeight="1">
      <c r="B61" s="34"/>
      <c r="L61" s="34"/>
    </row>
    <row r="62" spans="2:47" s="1" customFormat="1" ht="6.95" customHeight="1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34"/>
    </row>
    <row r="66" spans="2:63" s="1" customFormat="1" ht="6.95" customHeight="1"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34"/>
    </row>
    <row r="67" spans="2:63" s="1" customFormat="1" ht="24.95" customHeight="1">
      <c r="B67" s="34"/>
      <c r="C67" s="22" t="s">
        <v>113</v>
      </c>
      <c r="L67" s="34"/>
    </row>
    <row r="68" spans="2:63" s="1" customFormat="1" ht="6.95" customHeight="1">
      <c r="B68" s="34"/>
      <c r="L68" s="34"/>
    </row>
    <row r="69" spans="2:63" s="1" customFormat="1" ht="12" customHeight="1">
      <c r="B69" s="34"/>
      <c r="C69" s="28" t="s">
        <v>17</v>
      </c>
      <c r="L69" s="34"/>
    </row>
    <row r="70" spans="2:63" s="1" customFormat="1" ht="16.5" customHeight="1">
      <c r="B70" s="34"/>
      <c r="E70" s="315" t="str">
        <f>E7</f>
        <v>Parkovací stání a chodník při ZŠ Čkyně</v>
      </c>
      <c r="F70" s="316"/>
      <c r="G70" s="316"/>
      <c r="H70" s="316"/>
      <c r="L70" s="34"/>
    </row>
    <row r="71" spans="2:63" s="1" customFormat="1" ht="12" customHeight="1">
      <c r="B71" s="34"/>
      <c r="C71" s="28" t="s">
        <v>104</v>
      </c>
      <c r="L71" s="34"/>
    </row>
    <row r="72" spans="2:63" s="1" customFormat="1" ht="16.5" customHeight="1">
      <c r="B72" s="34"/>
      <c r="E72" s="277" t="str">
        <f>E9</f>
        <v xml:space="preserve">VON - Vedlejší a ostatní náklady </v>
      </c>
      <c r="F72" s="317"/>
      <c r="G72" s="317"/>
      <c r="H72" s="317"/>
      <c r="L72" s="34"/>
    </row>
    <row r="73" spans="2:63" s="1" customFormat="1" ht="6.95" customHeight="1">
      <c r="B73" s="34"/>
      <c r="L73" s="34"/>
    </row>
    <row r="74" spans="2:63" s="1" customFormat="1" ht="12" customHeight="1">
      <c r="B74" s="34"/>
      <c r="C74" s="28" t="s">
        <v>25</v>
      </c>
      <c r="F74" s="26" t="str">
        <f>F12</f>
        <v>Čkyně</v>
      </c>
      <c r="I74" s="28" t="s">
        <v>27</v>
      </c>
      <c r="J74" s="51" t="str">
        <f>IF(J12="","",J12)</f>
        <v>6. 10. 2025</v>
      </c>
      <c r="L74" s="34"/>
    </row>
    <row r="75" spans="2:63" s="1" customFormat="1" ht="6.95" customHeight="1">
      <c r="B75" s="34"/>
      <c r="L75" s="34"/>
    </row>
    <row r="76" spans="2:63" s="1" customFormat="1" ht="40.15" customHeight="1">
      <c r="B76" s="34"/>
      <c r="C76" s="28" t="s">
        <v>33</v>
      </c>
      <c r="F76" s="26" t="str">
        <f>E15</f>
        <v xml:space="preserve">Obec Čkyně, Čkyně 2, 38481 Čkyně </v>
      </c>
      <c r="I76" s="28" t="s">
        <v>40</v>
      </c>
      <c r="J76" s="32" t="str">
        <f>E21</f>
        <v>Ing. Jiří Kaška, Plešivec 354, Český Krumlov</v>
      </c>
      <c r="L76" s="34"/>
    </row>
    <row r="77" spans="2:63" s="1" customFormat="1" ht="15.2" customHeight="1">
      <c r="B77" s="34"/>
      <c r="C77" s="28" t="s">
        <v>38</v>
      </c>
      <c r="F77" s="26" t="str">
        <f>IF(E18="","",E18)</f>
        <v>Vyplň údaj</v>
      </c>
      <c r="I77" s="28" t="s">
        <v>43</v>
      </c>
      <c r="J77" s="32" t="str">
        <f>E24</f>
        <v xml:space="preserve"> </v>
      </c>
      <c r="L77" s="34"/>
    </row>
    <row r="78" spans="2:63" s="1" customFormat="1" ht="10.35" customHeight="1">
      <c r="B78" s="34"/>
      <c r="L78" s="34"/>
    </row>
    <row r="79" spans="2:63" s="10" customFormat="1" ht="29.25" customHeight="1">
      <c r="B79" s="109"/>
      <c r="C79" s="110" t="s">
        <v>114</v>
      </c>
      <c r="D79" s="111" t="s">
        <v>66</v>
      </c>
      <c r="E79" s="111" t="s">
        <v>62</v>
      </c>
      <c r="F79" s="111" t="s">
        <v>63</v>
      </c>
      <c r="G79" s="111" t="s">
        <v>115</v>
      </c>
      <c r="H79" s="111" t="s">
        <v>116</v>
      </c>
      <c r="I79" s="111" t="s">
        <v>117</v>
      </c>
      <c r="J79" s="111" t="s">
        <v>109</v>
      </c>
      <c r="K79" s="112" t="s">
        <v>118</v>
      </c>
      <c r="L79" s="109"/>
      <c r="M79" s="58" t="s">
        <v>3</v>
      </c>
      <c r="N79" s="59" t="s">
        <v>51</v>
      </c>
      <c r="O79" s="59" t="s">
        <v>119</v>
      </c>
      <c r="P79" s="59" t="s">
        <v>120</v>
      </c>
      <c r="Q79" s="59" t="s">
        <v>121</v>
      </c>
      <c r="R79" s="59" t="s">
        <v>122</v>
      </c>
      <c r="S79" s="59" t="s">
        <v>123</v>
      </c>
      <c r="T79" s="60" t="s">
        <v>124</v>
      </c>
    </row>
    <row r="80" spans="2:63" s="1" customFormat="1" ht="22.9" customHeight="1">
      <c r="B80" s="34"/>
      <c r="C80" s="63" t="s">
        <v>125</v>
      </c>
      <c r="J80" s="113">
        <f>BK80</f>
        <v>0</v>
      </c>
      <c r="L80" s="34"/>
      <c r="M80" s="61"/>
      <c r="N80" s="52"/>
      <c r="O80" s="52"/>
      <c r="P80" s="114">
        <f>P81</f>
        <v>0</v>
      </c>
      <c r="Q80" s="52"/>
      <c r="R80" s="114">
        <f>R81</f>
        <v>0</v>
      </c>
      <c r="S80" s="52"/>
      <c r="T80" s="115">
        <f>T81</f>
        <v>0</v>
      </c>
      <c r="AT80" s="18" t="s">
        <v>80</v>
      </c>
      <c r="AU80" s="18" t="s">
        <v>110</v>
      </c>
      <c r="BK80" s="116">
        <f>BK81</f>
        <v>0</v>
      </c>
    </row>
    <row r="81" spans="2:65" s="11" customFormat="1" ht="25.9" customHeight="1">
      <c r="B81" s="117"/>
      <c r="D81" s="118" t="s">
        <v>80</v>
      </c>
      <c r="E81" s="119" t="s">
        <v>100</v>
      </c>
      <c r="F81" s="119" t="s">
        <v>1055</v>
      </c>
      <c r="I81" s="120"/>
      <c r="J81" s="121">
        <f>BK81</f>
        <v>0</v>
      </c>
      <c r="L81" s="117"/>
      <c r="M81" s="122"/>
      <c r="P81" s="123">
        <f>SUM(P82:P157)</f>
        <v>0</v>
      </c>
      <c r="R81" s="123">
        <f>SUM(R82:R157)</f>
        <v>0</v>
      </c>
      <c r="T81" s="124">
        <f>SUM(T82:T157)</f>
        <v>0</v>
      </c>
      <c r="AR81" s="118" t="s">
        <v>134</v>
      </c>
      <c r="AT81" s="125" t="s">
        <v>80</v>
      </c>
      <c r="AU81" s="125" t="s">
        <v>81</v>
      </c>
      <c r="AY81" s="118" t="s">
        <v>127</v>
      </c>
      <c r="BK81" s="126">
        <f>SUM(BK82:BK157)</f>
        <v>0</v>
      </c>
    </row>
    <row r="82" spans="2:65" s="1" customFormat="1" ht="16.5" customHeight="1">
      <c r="B82" s="129"/>
      <c r="C82" s="130" t="s">
        <v>24</v>
      </c>
      <c r="D82" s="130" t="s">
        <v>129</v>
      </c>
      <c r="E82" s="131" t="s">
        <v>1056</v>
      </c>
      <c r="F82" s="132" t="s">
        <v>1057</v>
      </c>
      <c r="G82" s="133" t="s">
        <v>1058</v>
      </c>
      <c r="H82" s="134">
        <v>1</v>
      </c>
      <c r="I82" s="135"/>
      <c r="J82" s="136">
        <f>ROUND(I82*H82,2)</f>
        <v>0</v>
      </c>
      <c r="K82" s="132" t="s">
        <v>3</v>
      </c>
      <c r="L82" s="34"/>
      <c r="M82" s="137" t="s">
        <v>3</v>
      </c>
      <c r="N82" s="138" t="s">
        <v>52</v>
      </c>
      <c r="P82" s="139">
        <f>O82*H82</f>
        <v>0</v>
      </c>
      <c r="Q82" s="139">
        <v>0</v>
      </c>
      <c r="R82" s="139">
        <f>Q82*H82</f>
        <v>0</v>
      </c>
      <c r="S82" s="139">
        <v>0</v>
      </c>
      <c r="T82" s="140">
        <f>S82*H82</f>
        <v>0</v>
      </c>
      <c r="AR82" s="141" t="s">
        <v>1059</v>
      </c>
      <c r="AT82" s="141" t="s">
        <v>129</v>
      </c>
      <c r="AU82" s="141" t="s">
        <v>24</v>
      </c>
      <c r="AY82" s="18" t="s">
        <v>127</v>
      </c>
      <c r="BE82" s="142">
        <f>IF(N82="základní",J82,0)</f>
        <v>0</v>
      </c>
      <c r="BF82" s="142">
        <f>IF(N82="snížená",J82,0)</f>
        <v>0</v>
      </c>
      <c r="BG82" s="142">
        <f>IF(N82="zákl. přenesená",J82,0)</f>
        <v>0</v>
      </c>
      <c r="BH82" s="142">
        <f>IF(N82="sníž. přenesená",J82,0)</f>
        <v>0</v>
      </c>
      <c r="BI82" s="142">
        <f>IF(N82="nulová",J82,0)</f>
        <v>0</v>
      </c>
      <c r="BJ82" s="18" t="s">
        <v>24</v>
      </c>
      <c r="BK82" s="142">
        <f>ROUND(I82*H82,2)</f>
        <v>0</v>
      </c>
      <c r="BL82" s="18" t="s">
        <v>1059</v>
      </c>
      <c r="BM82" s="141" t="s">
        <v>1060</v>
      </c>
    </row>
    <row r="83" spans="2:65" s="14" customFormat="1" ht="11.25">
      <c r="B83" s="162"/>
      <c r="D83" s="148" t="s">
        <v>138</v>
      </c>
      <c r="E83" s="163" t="s">
        <v>3</v>
      </c>
      <c r="F83" s="164" t="s">
        <v>1061</v>
      </c>
      <c r="H83" s="163" t="s">
        <v>3</v>
      </c>
      <c r="I83" s="165"/>
      <c r="L83" s="162"/>
      <c r="M83" s="166"/>
      <c r="T83" s="167"/>
      <c r="AT83" s="163" t="s">
        <v>138</v>
      </c>
      <c r="AU83" s="163" t="s">
        <v>24</v>
      </c>
      <c r="AV83" s="14" t="s">
        <v>24</v>
      </c>
      <c r="AW83" s="14" t="s">
        <v>140</v>
      </c>
      <c r="AX83" s="14" t="s">
        <v>81</v>
      </c>
      <c r="AY83" s="163" t="s">
        <v>127</v>
      </c>
    </row>
    <row r="84" spans="2:65" s="14" customFormat="1" ht="11.25">
      <c r="B84" s="162"/>
      <c r="D84" s="148" t="s">
        <v>138</v>
      </c>
      <c r="E84" s="163" t="s">
        <v>3</v>
      </c>
      <c r="F84" s="164" t="s">
        <v>1062</v>
      </c>
      <c r="H84" s="163" t="s">
        <v>3</v>
      </c>
      <c r="I84" s="165"/>
      <c r="L84" s="162"/>
      <c r="M84" s="166"/>
      <c r="T84" s="167"/>
      <c r="AT84" s="163" t="s">
        <v>138</v>
      </c>
      <c r="AU84" s="163" t="s">
        <v>24</v>
      </c>
      <c r="AV84" s="14" t="s">
        <v>24</v>
      </c>
      <c r="AW84" s="14" t="s">
        <v>140</v>
      </c>
      <c r="AX84" s="14" t="s">
        <v>81</v>
      </c>
      <c r="AY84" s="163" t="s">
        <v>127</v>
      </c>
    </row>
    <row r="85" spans="2:65" s="12" customFormat="1" ht="11.25">
      <c r="B85" s="147"/>
      <c r="D85" s="148" t="s">
        <v>138</v>
      </c>
      <c r="E85" s="149" t="s">
        <v>3</v>
      </c>
      <c r="F85" s="150" t="s">
        <v>808</v>
      </c>
      <c r="H85" s="151">
        <v>1</v>
      </c>
      <c r="I85" s="152"/>
      <c r="L85" s="147"/>
      <c r="M85" s="153"/>
      <c r="T85" s="154"/>
      <c r="AT85" s="149" t="s">
        <v>138</v>
      </c>
      <c r="AU85" s="149" t="s">
        <v>24</v>
      </c>
      <c r="AV85" s="12" t="s">
        <v>90</v>
      </c>
      <c r="AW85" s="12" t="s">
        <v>140</v>
      </c>
      <c r="AX85" s="12" t="s">
        <v>81</v>
      </c>
      <c r="AY85" s="149" t="s">
        <v>127</v>
      </c>
    </row>
    <row r="86" spans="2:65" s="13" customFormat="1" ht="11.25">
      <c r="B86" s="155"/>
      <c r="D86" s="148" t="s">
        <v>138</v>
      </c>
      <c r="E86" s="156" t="s">
        <v>3</v>
      </c>
      <c r="F86" s="157" t="s">
        <v>141</v>
      </c>
      <c r="H86" s="158">
        <v>1</v>
      </c>
      <c r="I86" s="159"/>
      <c r="L86" s="155"/>
      <c r="M86" s="160"/>
      <c r="T86" s="161"/>
      <c r="AT86" s="156" t="s">
        <v>138</v>
      </c>
      <c r="AU86" s="156" t="s">
        <v>24</v>
      </c>
      <c r="AV86" s="13" t="s">
        <v>134</v>
      </c>
      <c r="AW86" s="13" t="s">
        <v>140</v>
      </c>
      <c r="AX86" s="13" t="s">
        <v>24</v>
      </c>
      <c r="AY86" s="156" t="s">
        <v>127</v>
      </c>
    </row>
    <row r="87" spans="2:65" s="1" customFormat="1" ht="16.5" customHeight="1">
      <c r="B87" s="129"/>
      <c r="C87" s="130" t="s">
        <v>90</v>
      </c>
      <c r="D87" s="130" t="s">
        <v>129</v>
      </c>
      <c r="E87" s="131" t="s">
        <v>1063</v>
      </c>
      <c r="F87" s="132" t="s">
        <v>1064</v>
      </c>
      <c r="G87" s="133" t="s">
        <v>1058</v>
      </c>
      <c r="H87" s="134">
        <v>1</v>
      </c>
      <c r="I87" s="135"/>
      <c r="J87" s="136">
        <f>ROUND(I87*H87,2)</f>
        <v>0</v>
      </c>
      <c r="K87" s="132" t="s">
        <v>3</v>
      </c>
      <c r="L87" s="34"/>
      <c r="M87" s="137" t="s">
        <v>3</v>
      </c>
      <c r="N87" s="138" t="s">
        <v>52</v>
      </c>
      <c r="P87" s="139">
        <f>O87*H87</f>
        <v>0</v>
      </c>
      <c r="Q87" s="139">
        <v>0</v>
      </c>
      <c r="R87" s="139">
        <f>Q87*H87</f>
        <v>0</v>
      </c>
      <c r="S87" s="139">
        <v>0</v>
      </c>
      <c r="T87" s="140">
        <f>S87*H87</f>
        <v>0</v>
      </c>
      <c r="AR87" s="141" t="s">
        <v>1059</v>
      </c>
      <c r="AT87" s="141" t="s">
        <v>129</v>
      </c>
      <c r="AU87" s="141" t="s">
        <v>24</v>
      </c>
      <c r="AY87" s="18" t="s">
        <v>127</v>
      </c>
      <c r="BE87" s="142">
        <f>IF(N87="základní",J87,0)</f>
        <v>0</v>
      </c>
      <c r="BF87" s="142">
        <f>IF(N87="snížená",J87,0)</f>
        <v>0</v>
      </c>
      <c r="BG87" s="142">
        <f>IF(N87="zákl. přenesená",J87,0)</f>
        <v>0</v>
      </c>
      <c r="BH87" s="142">
        <f>IF(N87="sníž. přenesená",J87,0)</f>
        <v>0</v>
      </c>
      <c r="BI87" s="142">
        <f>IF(N87="nulová",J87,0)</f>
        <v>0</v>
      </c>
      <c r="BJ87" s="18" t="s">
        <v>24</v>
      </c>
      <c r="BK87" s="142">
        <f>ROUND(I87*H87,2)</f>
        <v>0</v>
      </c>
      <c r="BL87" s="18" t="s">
        <v>1059</v>
      </c>
      <c r="BM87" s="141" t="s">
        <v>1065</v>
      </c>
    </row>
    <row r="88" spans="2:65" s="12" customFormat="1" ht="11.25">
      <c r="B88" s="147"/>
      <c r="D88" s="148" t="s">
        <v>138</v>
      </c>
      <c r="E88" s="149" t="s">
        <v>3</v>
      </c>
      <c r="F88" s="150" t="s">
        <v>808</v>
      </c>
      <c r="H88" s="151">
        <v>1</v>
      </c>
      <c r="I88" s="152"/>
      <c r="L88" s="147"/>
      <c r="M88" s="153"/>
      <c r="T88" s="154"/>
      <c r="AT88" s="149" t="s">
        <v>138</v>
      </c>
      <c r="AU88" s="149" t="s">
        <v>24</v>
      </c>
      <c r="AV88" s="12" t="s">
        <v>90</v>
      </c>
      <c r="AW88" s="12" t="s">
        <v>140</v>
      </c>
      <c r="AX88" s="12" t="s">
        <v>81</v>
      </c>
      <c r="AY88" s="149" t="s">
        <v>127</v>
      </c>
    </row>
    <row r="89" spans="2:65" s="13" customFormat="1" ht="11.25">
      <c r="B89" s="155"/>
      <c r="D89" s="148" t="s">
        <v>138</v>
      </c>
      <c r="E89" s="156" t="s">
        <v>3</v>
      </c>
      <c r="F89" s="157" t="s">
        <v>141</v>
      </c>
      <c r="H89" s="158">
        <v>1</v>
      </c>
      <c r="I89" s="159"/>
      <c r="L89" s="155"/>
      <c r="M89" s="160"/>
      <c r="T89" s="161"/>
      <c r="AT89" s="156" t="s">
        <v>138</v>
      </c>
      <c r="AU89" s="156" t="s">
        <v>24</v>
      </c>
      <c r="AV89" s="13" t="s">
        <v>134</v>
      </c>
      <c r="AW89" s="13" t="s">
        <v>140</v>
      </c>
      <c r="AX89" s="13" t="s">
        <v>24</v>
      </c>
      <c r="AY89" s="156" t="s">
        <v>127</v>
      </c>
    </row>
    <row r="90" spans="2:65" s="1" customFormat="1" ht="16.5" customHeight="1">
      <c r="B90" s="129"/>
      <c r="C90" s="130" t="s">
        <v>148</v>
      </c>
      <c r="D90" s="130" t="s">
        <v>129</v>
      </c>
      <c r="E90" s="131" t="s">
        <v>1066</v>
      </c>
      <c r="F90" s="132" t="s">
        <v>1067</v>
      </c>
      <c r="G90" s="133" t="s">
        <v>1058</v>
      </c>
      <c r="H90" s="134">
        <v>1</v>
      </c>
      <c r="I90" s="135"/>
      <c r="J90" s="136">
        <f>ROUND(I90*H90,2)</f>
        <v>0</v>
      </c>
      <c r="K90" s="132" t="s">
        <v>3</v>
      </c>
      <c r="L90" s="34"/>
      <c r="M90" s="137" t="s">
        <v>3</v>
      </c>
      <c r="N90" s="138" t="s">
        <v>52</v>
      </c>
      <c r="P90" s="139">
        <f>O90*H90</f>
        <v>0</v>
      </c>
      <c r="Q90" s="139">
        <v>0</v>
      </c>
      <c r="R90" s="139">
        <f>Q90*H90</f>
        <v>0</v>
      </c>
      <c r="S90" s="139">
        <v>0</v>
      </c>
      <c r="T90" s="140">
        <f>S90*H90</f>
        <v>0</v>
      </c>
      <c r="AR90" s="141" t="s">
        <v>1059</v>
      </c>
      <c r="AT90" s="141" t="s">
        <v>129</v>
      </c>
      <c r="AU90" s="141" t="s">
        <v>24</v>
      </c>
      <c r="AY90" s="18" t="s">
        <v>127</v>
      </c>
      <c r="BE90" s="142">
        <f>IF(N90="základní",J90,0)</f>
        <v>0</v>
      </c>
      <c r="BF90" s="142">
        <f>IF(N90="snížená",J90,0)</f>
        <v>0</v>
      </c>
      <c r="BG90" s="142">
        <f>IF(N90="zákl. přenesená",J90,0)</f>
        <v>0</v>
      </c>
      <c r="BH90" s="142">
        <f>IF(N90="sníž. přenesená",J90,0)</f>
        <v>0</v>
      </c>
      <c r="BI90" s="142">
        <f>IF(N90="nulová",J90,0)</f>
        <v>0</v>
      </c>
      <c r="BJ90" s="18" t="s">
        <v>24</v>
      </c>
      <c r="BK90" s="142">
        <f>ROUND(I90*H90,2)</f>
        <v>0</v>
      </c>
      <c r="BL90" s="18" t="s">
        <v>1059</v>
      </c>
      <c r="BM90" s="141" t="s">
        <v>1068</v>
      </c>
    </row>
    <row r="91" spans="2:65" s="14" customFormat="1" ht="11.25">
      <c r="B91" s="162"/>
      <c r="D91" s="148" t="s">
        <v>138</v>
      </c>
      <c r="E91" s="163" t="s">
        <v>3</v>
      </c>
      <c r="F91" s="164" t="s">
        <v>1069</v>
      </c>
      <c r="H91" s="163" t="s">
        <v>3</v>
      </c>
      <c r="I91" s="165"/>
      <c r="L91" s="162"/>
      <c r="M91" s="166"/>
      <c r="T91" s="167"/>
      <c r="AT91" s="163" t="s">
        <v>138</v>
      </c>
      <c r="AU91" s="163" t="s">
        <v>24</v>
      </c>
      <c r="AV91" s="14" t="s">
        <v>24</v>
      </c>
      <c r="AW91" s="14" t="s">
        <v>140</v>
      </c>
      <c r="AX91" s="14" t="s">
        <v>81</v>
      </c>
      <c r="AY91" s="163" t="s">
        <v>127</v>
      </c>
    </row>
    <row r="92" spans="2:65" s="12" customFormat="1" ht="11.25">
      <c r="B92" s="147"/>
      <c r="D92" s="148" t="s">
        <v>138</v>
      </c>
      <c r="E92" s="149" t="s">
        <v>3</v>
      </c>
      <c r="F92" s="150" t="s">
        <v>808</v>
      </c>
      <c r="H92" s="151">
        <v>1</v>
      </c>
      <c r="I92" s="152"/>
      <c r="L92" s="147"/>
      <c r="M92" s="153"/>
      <c r="T92" s="154"/>
      <c r="AT92" s="149" t="s">
        <v>138</v>
      </c>
      <c r="AU92" s="149" t="s">
        <v>24</v>
      </c>
      <c r="AV92" s="12" t="s">
        <v>90</v>
      </c>
      <c r="AW92" s="12" t="s">
        <v>140</v>
      </c>
      <c r="AX92" s="12" t="s">
        <v>81</v>
      </c>
      <c r="AY92" s="149" t="s">
        <v>127</v>
      </c>
    </row>
    <row r="93" spans="2:65" s="13" customFormat="1" ht="11.25">
      <c r="B93" s="155"/>
      <c r="D93" s="148" t="s">
        <v>138</v>
      </c>
      <c r="E93" s="156" t="s">
        <v>3</v>
      </c>
      <c r="F93" s="157" t="s">
        <v>141</v>
      </c>
      <c r="H93" s="158">
        <v>1</v>
      </c>
      <c r="I93" s="159"/>
      <c r="L93" s="155"/>
      <c r="M93" s="160"/>
      <c r="T93" s="161"/>
      <c r="AT93" s="156" t="s">
        <v>138</v>
      </c>
      <c r="AU93" s="156" t="s">
        <v>24</v>
      </c>
      <c r="AV93" s="13" t="s">
        <v>134</v>
      </c>
      <c r="AW93" s="13" t="s">
        <v>140</v>
      </c>
      <c r="AX93" s="13" t="s">
        <v>24</v>
      </c>
      <c r="AY93" s="156" t="s">
        <v>127</v>
      </c>
    </row>
    <row r="94" spans="2:65" s="1" customFormat="1" ht="16.5" customHeight="1">
      <c r="B94" s="129"/>
      <c r="C94" s="130" t="s">
        <v>134</v>
      </c>
      <c r="D94" s="130" t="s">
        <v>129</v>
      </c>
      <c r="E94" s="131" t="s">
        <v>1070</v>
      </c>
      <c r="F94" s="132" t="s">
        <v>1071</v>
      </c>
      <c r="G94" s="133" t="s">
        <v>1058</v>
      </c>
      <c r="H94" s="134">
        <v>1</v>
      </c>
      <c r="I94" s="135"/>
      <c r="J94" s="136">
        <f>ROUND(I94*H94,2)</f>
        <v>0</v>
      </c>
      <c r="K94" s="132" t="s">
        <v>3</v>
      </c>
      <c r="L94" s="34"/>
      <c r="M94" s="137" t="s">
        <v>3</v>
      </c>
      <c r="N94" s="138" t="s">
        <v>52</v>
      </c>
      <c r="P94" s="139">
        <f>O94*H94</f>
        <v>0</v>
      </c>
      <c r="Q94" s="139">
        <v>0</v>
      </c>
      <c r="R94" s="139">
        <f>Q94*H94</f>
        <v>0</v>
      </c>
      <c r="S94" s="139">
        <v>0</v>
      </c>
      <c r="T94" s="140">
        <f>S94*H94</f>
        <v>0</v>
      </c>
      <c r="AR94" s="141" t="s">
        <v>1059</v>
      </c>
      <c r="AT94" s="141" t="s">
        <v>129</v>
      </c>
      <c r="AU94" s="141" t="s">
        <v>24</v>
      </c>
      <c r="AY94" s="18" t="s">
        <v>127</v>
      </c>
      <c r="BE94" s="142">
        <f>IF(N94="základní",J94,0)</f>
        <v>0</v>
      </c>
      <c r="BF94" s="142">
        <f>IF(N94="snížená",J94,0)</f>
        <v>0</v>
      </c>
      <c r="BG94" s="142">
        <f>IF(N94="zákl. přenesená",J94,0)</f>
        <v>0</v>
      </c>
      <c r="BH94" s="142">
        <f>IF(N94="sníž. přenesená",J94,0)</f>
        <v>0</v>
      </c>
      <c r="BI94" s="142">
        <f>IF(N94="nulová",J94,0)</f>
        <v>0</v>
      </c>
      <c r="BJ94" s="18" t="s">
        <v>24</v>
      </c>
      <c r="BK94" s="142">
        <f>ROUND(I94*H94,2)</f>
        <v>0</v>
      </c>
      <c r="BL94" s="18" t="s">
        <v>1059</v>
      </c>
      <c r="BM94" s="141" t="s">
        <v>1072</v>
      </c>
    </row>
    <row r="95" spans="2:65" s="14" customFormat="1" ht="11.25">
      <c r="B95" s="162"/>
      <c r="D95" s="148" t="s">
        <v>138</v>
      </c>
      <c r="E95" s="163" t="s">
        <v>3</v>
      </c>
      <c r="F95" s="164" t="s">
        <v>1061</v>
      </c>
      <c r="H95" s="163" t="s">
        <v>3</v>
      </c>
      <c r="I95" s="165"/>
      <c r="L95" s="162"/>
      <c r="M95" s="166"/>
      <c r="T95" s="167"/>
      <c r="AT95" s="163" t="s">
        <v>138</v>
      </c>
      <c r="AU95" s="163" t="s">
        <v>24</v>
      </c>
      <c r="AV95" s="14" t="s">
        <v>24</v>
      </c>
      <c r="AW95" s="14" t="s">
        <v>140</v>
      </c>
      <c r="AX95" s="14" t="s">
        <v>81</v>
      </c>
      <c r="AY95" s="163" t="s">
        <v>127</v>
      </c>
    </row>
    <row r="96" spans="2:65" s="14" customFormat="1" ht="22.5">
      <c r="B96" s="162"/>
      <c r="D96" s="148" t="s">
        <v>138</v>
      </c>
      <c r="E96" s="163" t="s">
        <v>3</v>
      </c>
      <c r="F96" s="164" t="s">
        <v>1073</v>
      </c>
      <c r="H96" s="163" t="s">
        <v>3</v>
      </c>
      <c r="I96" s="165"/>
      <c r="L96" s="162"/>
      <c r="M96" s="166"/>
      <c r="T96" s="167"/>
      <c r="AT96" s="163" t="s">
        <v>138</v>
      </c>
      <c r="AU96" s="163" t="s">
        <v>24</v>
      </c>
      <c r="AV96" s="14" t="s">
        <v>24</v>
      </c>
      <c r="AW96" s="14" t="s">
        <v>140</v>
      </c>
      <c r="AX96" s="14" t="s">
        <v>81</v>
      </c>
      <c r="AY96" s="163" t="s">
        <v>127</v>
      </c>
    </row>
    <row r="97" spans="2:65" s="14" customFormat="1" ht="11.25">
      <c r="B97" s="162"/>
      <c r="D97" s="148" t="s">
        <v>138</v>
      </c>
      <c r="E97" s="163" t="s">
        <v>3</v>
      </c>
      <c r="F97" s="164" t="s">
        <v>1074</v>
      </c>
      <c r="H97" s="163" t="s">
        <v>3</v>
      </c>
      <c r="I97" s="165"/>
      <c r="L97" s="162"/>
      <c r="M97" s="166"/>
      <c r="T97" s="167"/>
      <c r="AT97" s="163" t="s">
        <v>138</v>
      </c>
      <c r="AU97" s="163" t="s">
        <v>24</v>
      </c>
      <c r="AV97" s="14" t="s">
        <v>24</v>
      </c>
      <c r="AW97" s="14" t="s">
        <v>140</v>
      </c>
      <c r="AX97" s="14" t="s">
        <v>81</v>
      </c>
      <c r="AY97" s="163" t="s">
        <v>127</v>
      </c>
    </row>
    <row r="98" spans="2:65" s="14" customFormat="1" ht="22.5">
      <c r="B98" s="162"/>
      <c r="D98" s="148" t="s">
        <v>138</v>
      </c>
      <c r="E98" s="163" t="s">
        <v>3</v>
      </c>
      <c r="F98" s="164" t="s">
        <v>1075</v>
      </c>
      <c r="H98" s="163" t="s">
        <v>3</v>
      </c>
      <c r="I98" s="165"/>
      <c r="L98" s="162"/>
      <c r="M98" s="166"/>
      <c r="T98" s="167"/>
      <c r="AT98" s="163" t="s">
        <v>138</v>
      </c>
      <c r="AU98" s="163" t="s">
        <v>24</v>
      </c>
      <c r="AV98" s="14" t="s">
        <v>24</v>
      </c>
      <c r="AW98" s="14" t="s">
        <v>140</v>
      </c>
      <c r="AX98" s="14" t="s">
        <v>81</v>
      </c>
      <c r="AY98" s="163" t="s">
        <v>127</v>
      </c>
    </row>
    <row r="99" spans="2:65" s="12" customFormat="1" ht="11.25">
      <c r="B99" s="147"/>
      <c r="D99" s="148" t="s">
        <v>138</v>
      </c>
      <c r="E99" s="149" t="s">
        <v>3</v>
      </c>
      <c r="F99" s="150" t="s">
        <v>808</v>
      </c>
      <c r="H99" s="151">
        <v>1</v>
      </c>
      <c r="I99" s="152"/>
      <c r="L99" s="147"/>
      <c r="M99" s="153"/>
      <c r="T99" s="154"/>
      <c r="AT99" s="149" t="s">
        <v>138</v>
      </c>
      <c r="AU99" s="149" t="s">
        <v>24</v>
      </c>
      <c r="AV99" s="12" t="s">
        <v>90</v>
      </c>
      <c r="AW99" s="12" t="s">
        <v>140</v>
      </c>
      <c r="AX99" s="12" t="s">
        <v>81</v>
      </c>
      <c r="AY99" s="149" t="s">
        <v>127</v>
      </c>
    </row>
    <row r="100" spans="2:65" s="13" customFormat="1" ht="11.25">
      <c r="B100" s="155"/>
      <c r="D100" s="148" t="s">
        <v>138</v>
      </c>
      <c r="E100" s="156" t="s">
        <v>3</v>
      </c>
      <c r="F100" s="157" t="s">
        <v>141</v>
      </c>
      <c r="H100" s="158">
        <v>1</v>
      </c>
      <c r="I100" s="159"/>
      <c r="L100" s="155"/>
      <c r="M100" s="160"/>
      <c r="T100" s="161"/>
      <c r="AT100" s="156" t="s">
        <v>138</v>
      </c>
      <c r="AU100" s="156" t="s">
        <v>24</v>
      </c>
      <c r="AV100" s="13" t="s">
        <v>134</v>
      </c>
      <c r="AW100" s="13" t="s">
        <v>140</v>
      </c>
      <c r="AX100" s="13" t="s">
        <v>24</v>
      </c>
      <c r="AY100" s="156" t="s">
        <v>127</v>
      </c>
    </row>
    <row r="101" spans="2:65" s="1" customFormat="1" ht="16.5" customHeight="1">
      <c r="B101" s="129"/>
      <c r="C101" s="130" t="s">
        <v>159</v>
      </c>
      <c r="D101" s="130" t="s">
        <v>129</v>
      </c>
      <c r="E101" s="131" t="s">
        <v>1076</v>
      </c>
      <c r="F101" s="132" t="s">
        <v>1077</v>
      </c>
      <c r="G101" s="133" t="s">
        <v>1058</v>
      </c>
      <c r="H101" s="134">
        <v>1</v>
      </c>
      <c r="I101" s="135"/>
      <c r="J101" s="136">
        <f>ROUND(I101*H101,2)</f>
        <v>0</v>
      </c>
      <c r="K101" s="132" t="s">
        <v>3</v>
      </c>
      <c r="L101" s="34"/>
      <c r="M101" s="137" t="s">
        <v>3</v>
      </c>
      <c r="N101" s="138" t="s">
        <v>52</v>
      </c>
      <c r="P101" s="139">
        <f>O101*H101</f>
        <v>0</v>
      </c>
      <c r="Q101" s="139">
        <v>0</v>
      </c>
      <c r="R101" s="139">
        <f>Q101*H101</f>
        <v>0</v>
      </c>
      <c r="S101" s="139">
        <v>0</v>
      </c>
      <c r="T101" s="140">
        <f>S101*H101</f>
        <v>0</v>
      </c>
      <c r="AR101" s="141" t="s">
        <v>1059</v>
      </c>
      <c r="AT101" s="141" t="s">
        <v>129</v>
      </c>
      <c r="AU101" s="141" t="s">
        <v>24</v>
      </c>
      <c r="AY101" s="18" t="s">
        <v>127</v>
      </c>
      <c r="BE101" s="142">
        <f>IF(N101="základní",J101,0)</f>
        <v>0</v>
      </c>
      <c r="BF101" s="142">
        <f>IF(N101="snížená",J101,0)</f>
        <v>0</v>
      </c>
      <c r="BG101" s="142">
        <f>IF(N101="zákl. přenesená",J101,0)</f>
        <v>0</v>
      </c>
      <c r="BH101" s="142">
        <f>IF(N101="sníž. přenesená",J101,0)</f>
        <v>0</v>
      </c>
      <c r="BI101" s="142">
        <f>IF(N101="nulová",J101,0)</f>
        <v>0</v>
      </c>
      <c r="BJ101" s="18" t="s">
        <v>24</v>
      </c>
      <c r="BK101" s="142">
        <f>ROUND(I101*H101,2)</f>
        <v>0</v>
      </c>
      <c r="BL101" s="18" t="s">
        <v>1059</v>
      </c>
      <c r="BM101" s="141" t="s">
        <v>1078</v>
      </c>
    </row>
    <row r="102" spans="2:65" s="12" customFormat="1" ht="11.25">
      <c r="B102" s="147"/>
      <c r="D102" s="148" t="s">
        <v>138</v>
      </c>
      <c r="E102" s="149" t="s">
        <v>3</v>
      </c>
      <c r="F102" s="150" t="s">
        <v>808</v>
      </c>
      <c r="H102" s="151">
        <v>1</v>
      </c>
      <c r="I102" s="152"/>
      <c r="L102" s="147"/>
      <c r="M102" s="153"/>
      <c r="T102" s="154"/>
      <c r="AT102" s="149" t="s">
        <v>138</v>
      </c>
      <c r="AU102" s="149" t="s">
        <v>24</v>
      </c>
      <c r="AV102" s="12" t="s">
        <v>90</v>
      </c>
      <c r="AW102" s="12" t="s">
        <v>140</v>
      </c>
      <c r="AX102" s="12" t="s">
        <v>81</v>
      </c>
      <c r="AY102" s="149" t="s">
        <v>127</v>
      </c>
    </row>
    <row r="103" spans="2:65" s="13" customFormat="1" ht="11.25">
      <c r="B103" s="155"/>
      <c r="D103" s="148" t="s">
        <v>138</v>
      </c>
      <c r="E103" s="156" t="s">
        <v>3</v>
      </c>
      <c r="F103" s="157" t="s">
        <v>141</v>
      </c>
      <c r="H103" s="158">
        <v>1</v>
      </c>
      <c r="I103" s="159"/>
      <c r="L103" s="155"/>
      <c r="M103" s="160"/>
      <c r="T103" s="161"/>
      <c r="AT103" s="156" t="s">
        <v>138</v>
      </c>
      <c r="AU103" s="156" t="s">
        <v>24</v>
      </c>
      <c r="AV103" s="13" t="s">
        <v>134</v>
      </c>
      <c r="AW103" s="13" t="s">
        <v>140</v>
      </c>
      <c r="AX103" s="13" t="s">
        <v>24</v>
      </c>
      <c r="AY103" s="156" t="s">
        <v>127</v>
      </c>
    </row>
    <row r="104" spans="2:65" s="1" customFormat="1" ht="16.5" customHeight="1">
      <c r="B104" s="129"/>
      <c r="C104" s="130" t="s">
        <v>164</v>
      </c>
      <c r="D104" s="130" t="s">
        <v>129</v>
      </c>
      <c r="E104" s="131" t="s">
        <v>1079</v>
      </c>
      <c r="F104" s="132" t="s">
        <v>1080</v>
      </c>
      <c r="G104" s="133" t="s">
        <v>1058</v>
      </c>
      <c r="H104" s="134">
        <v>1</v>
      </c>
      <c r="I104" s="135"/>
      <c r="J104" s="136">
        <f>ROUND(I104*H104,2)</f>
        <v>0</v>
      </c>
      <c r="K104" s="132" t="s">
        <v>3</v>
      </c>
      <c r="L104" s="34"/>
      <c r="M104" s="137" t="s">
        <v>3</v>
      </c>
      <c r="N104" s="138" t="s">
        <v>52</v>
      </c>
      <c r="P104" s="139">
        <f>O104*H104</f>
        <v>0</v>
      </c>
      <c r="Q104" s="139">
        <v>0</v>
      </c>
      <c r="R104" s="139">
        <f>Q104*H104</f>
        <v>0</v>
      </c>
      <c r="S104" s="139">
        <v>0</v>
      </c>
      <c r="T104" s="140">
        <f>S104*H104</f>
        <v>0</v>
      </c>
      <c r="AR104" s="141" t="s">
        <v>1059</v>
      </c>
      <c r="AT104" s="141" t="s">
        <v>129</v>
      </c>
      <c r="AU104" s="141" t="s">
        <v>24</v>
      </c>
      <c r="AY104" s="18" t="s">
        <v>127</v>
      </c>
      <c r="BE104" s="142">
        <f>IF(N104="základní",J104,0)</f>
        <v>0</v>
      </c>
      <c r="BF104" s="142">
        <f>IF(N104="snížená",J104,0)</f>
        <v>0</v>
      </c>
      <c r="BG104" s="142">
        <f>IF(N104="zákl. přenesená",J104,0)</f>
        <v>0</v>
      </c>
      <c r="BH104" s="142">
        <f>IF(N104="sníž. přenesená",J104,0)</f>
        <v>0</v>
      </c>
      <c r="BI104" s="142">
        <f>IF(N104="nulová",J104,0)</f>
        <v>0</v>
      </c>
      <c r="BJ104" s="18" t="s">
        <v>24</v>
      </c>
      <c r="BK104" s="142">
        <f>ROUND(I104*H104,2)</f>
        <v>0</v>
      </c>
      <c r="BL104" s="18" t="s">
        <v>1059</v>
      </c>
      <c r="BM104" s="141" t="s">
        <v>1081</v>
      </c>
    </row>
    <row r="105" spans="2:65" s="14" customFormat="1" ht="11.25">
      <c r="B105" s="162"/>
      <c r="D105" s="148" t="s">
        <v>138</v>
      </c>
      <c r="E105" s="163" t="s">
        <v>3</v>
      </c>
      <c r="F105" s="164" t="s">
        <v>1082</v>
      </c>
      <c r="H105" s="163" t="s">
        <v>3</v>
      </c>
      <c r="I105" s="165"/>
      <c r="L105" s="162"/>
      <c r="M105" s="166"/>
      <c r="T105" s="167"/>
      <c r="AT105" s="163" t="s">
        <v>138</v>
      </c>
      <c r="AU105" s="163" t="s">
        <v>24</v>
      </c>
      <c r="AV105" s="14" t="s">
        <v>24</v>
      </c>
      <c r="AW105" s="14" t="s">
        <v>140</v>
      </c>
      <c r="AX105" s="14" t="s">
        <v>81</v>
      </c>
      <c r="AY105" s="163" t="s">
        <v>127</v>
      </c>
    </row>
    <row r="106" spans="2:65" s="14" customFormat="1" ht="22.5">
      <c r="B106" s="162"/>
      <c r="D106" s="148" t="s">
        <v>138</v>
      </c>
      <c r="E106" s="163" t="s">
        <v>3</v>
      </c>
      <c r="F106" s="164" t="s">
        <v>1083</v>
      </c>
      <c r="H106" s="163" t="s">
        <v>3</v>
      </c>
      <c r="I106" s="165"/>
      <c r="L106" s="162"/>
      <c r="M106" s="166"/>
      <c r="T106" s="167"/>
      <c r="AT106" s="163" t="s">
        <v>138</v>
      </c>
      <c r="AU106" s="163" t="s">
        <v>24</v>
      </c>
      <c r="AV106" s="14" t="s">
        <v>24</v>
      </c>
      <c r="AW106" s="14" t="s">
        <v>140</v>
      </c>
      <c r="AX106" s="14" t="s">
        <v>81</v>
      </c>
      <c r="AY106" s="163" t="s">
        <v>127</v>
      </c>
    </row>
    <row r="107" spans="2:65" s="14" customFormat="1" ht="11.25">
      <c r="B107" s="162"/>
      <c r="D107" s="148" t="s">
        <v>138</v>
      </c>
      <c r="E107" s="163" t="s">
        <v>3</v>
      </c>
      <c r="F107" s="164" t="s">
        <v>1084</v>
      </c>
      <c r="H107" s="163" t="s">
        <v>3</v>
      </c>
      <c r="I107" s="165"/>
      <c r="L107" s="162"/>
      <c r="M107" s="166"/>
      <c r="T107" s="167"/>
      <c r="AT107" s="163" t="s">
        <v>138</v>
      </c>
      <c r="AU107" s="163" t="s">
        <v>24</v>
      </c>
      <c r="AV107" s="14" t="s">
        <v>24</v>
      </c>
      <c r="AW107" s="14" t="s">
        <v>140</v>
      </c>
      <c r="AX107" s="14" t="s">
        <v>81</v>
      </c>
      <c r="AY107" s="163" t="s">
        <v>127</v>
      </c>
    </row>
    <row r="108" spans="2:65" s="12" customFormat="1" ht="11.25">
      <c r="B108" s="147"/>
      <c r="D108" s="148" t="s">
        <v>138</v>
      </c>
      <c r="E108" s="149" t="s">
        <v>3</v>
      </c>
      <c r="F108" s="150" t="s">
        <v>808</v>
      </c>
      <c r="H108" s="151">
        <v>1</v>
      </c>
      <c r="I108" s="152"/>
      <c r="L108" s="147"/>
      <c r="M108" s="153"/>
      <c r="T108" s="154"/>
      <c r="AT108" s="149" t="s">
        <v>138</v>
      </c>
      <c r="AU108" s="149" t="s">
        <v>24</v>
      </c>
      <c r="AV108" s="12" t="s">
        <v>90</v>
      </c>
      <c r="AW108" s="12" t="s">
        <v>140</v>
      </c>
      <c r="AX108" s="12" t="s">
        <v>81</v>
      </c>
      <c r="AY108" s="149" t="s">
        <v>127</v>
      </c>
    </row>
    <row r="109" spans="2:65" s="13" customFormat="1" ht="11.25">
      <c r="B109" s="155"/>
      <c r="D109" s="148" t="s">
        <v>138</v>
      </c>
      <c r="E109" s="156" t="s">
        <v>3</v>
      </c>
      <c r="F109" s="157" t="s">
        <v>141</v>
      </c>
      <c r="H109" s="158">
        <v>1</v>
      </c>
      <c r="I109" s="159"/>
      <c r="L109" s="155"/>
      <c r="M109" s="160"/>
      <c r="T109" s="161"/>
      <c r="AT109" s="156" t="s">
        <v>138</v>
      </c>
      <c r="AU109" s="156" t="s">
        <v>24</v>
      </c>
      <c r="AV109" s="13" t="s">
        <v>134</v>
      </c>
      <c r="AW109" s="13" t="s">
        <v>140</v>
      </c>
      <c r="AX109" s="13" t="s">
        <v>24</v>
      </c>
      <c r="AY109" s="156" t="s">
        <v>127</v>
      </c>
    </row>
    <row r="110" spans="2:65" s="1" customFormat="1" ht="16.5" customHeight="1">
      <c r="B110" s="129"/>
      <c r="C110" s="130" t="s">
        <v>169</v>
      </c>
      <c r="D110" s="130" t="s">
        <v>129</v>
      </c>
      <c r="E110" s="131" t="s">
        <v>1085</v>
      </c>
      <c r="F110" s="132" t="s">
        <v>1086</v>
      </c>
      <c r="G110" s="133" t="s">
        <v>1058</v>
      </c>
      <c r="H110" s="134">
        <v>1</v>
      </c>
      <c r="I110" s="135"/>
      <c r="J110" s="136">
        <f>ROUND(I110*H110,2)</f>
        <v>0</v>
      </c>
      <c r="K110" s="132" t="s">
        <v>3</v>
      </c>
      <c r="L110" s="34"/>
      <c r="M110" s="137" t="s">
        <v>3</v>
      </c>
      <c r="N110" s="138" t="s">
        <v>52</v>
      </c>
      <c r="P110" s="139">
        <f>O110*H110</f>
        <v>0</v>
      </c>
      <c r="Q110" s="139">
        <v>0</v>
      </c>
      <c r="R110" s="139">
        <f>Q110*H110</f>
        <v>0</v>
      </c>
      <c r="S110" s="139">
        <v>0</v>
      </c>
      <c r="T110" s="140">
        <f>S110*H110</f>
        <v>0</v>
      </c>
      <c r="AR110" s="141" t="s">
        <v>1059</v>
      </c>
      <c r="AT110" s="141" t="s">
        <v>129</v>
      </c>
      <c r="AU110" s="141" t="s">
        <v>24</v>
      </c>
      <c r="AY110" s="18" t="s">
        <v>127</v>
      </c>
      <c r="BE110" s="142">
        <f>IF(N110="základní",J110,0)</f>
        <v>0</v>
      </c>
      <c r="BF110" s="142">
        <f>IF(N110="snížená",J110,0)</f>
        <v>0</v>
      </c>
      <c r="BG110" s="142">
        <f>IF(N110="zákl. přenesená",J110,0)</f>
        <v>0</v>
      </c>
      <c r="BH110" s="142">
        <f>IF(N110="sníž. přenesená",J110,0)</f>
        <v>0</v>
      </c>
      <c r="BI110" s="142">
        <f>IF(N110="nulová",J110,0)</f>
        <v>0</v>
      </c>
      <c r="BJ110" s="18" t="s">
        <v>24</v>
      </c>
      <c r="BK110" s="142">
        <f>ROUND(I110*H110,2)</f>
        <v>0</v>
      </c>
      <c r="BL110" s="18" t="s">
        <v>1059</v>
      </c>
      <c r="BM110" s="141" t="s">
        <v>1087</v>
      </c>
    </row>
    <row r="111" spans="2:65" s="14" customFormat="1" ht="11.25">
      <c r="B111" s="162"/>
      <c r="D111" s="148" t="s">
        <v>138</v>
      </c>
      <c r="E111" s="163" t="s">
        <v>3</v>
      </c>
      <c r="F111" s="164" t="s">
        <v>1088</v>
      </c>
      <c r="H111" s="163" t="s">
        <v>3</v>
      </c>
      <c r="I111" s="165"/>
      <c r="L111" s="162"/>
      <c r="M111" s="166"/>
      <c r="T111" s="167"/>
      <c r="AT111" s="163" t="s">
        <v>138</v>
      </c>
      <c r="AU111" s="163" t="s">
        <v>24</v>
      </c>
      <c r="AV111" s="14" t="s">
        <v>24</v>
      </c>
      <c r="AW111" s="14" t="s">
        <v>140</v>
      </c>
      <c r="AX111" s="14" t="s">
        <v>81</v>
      </c>
      <c r="AY111" s="163" t="s">
        <v>127</v>
      </c>
    </row>
    <row r="112" spans="2:65" s="14" customFormat="1" ht="11.25">
      <c r="B112" s="162"/>
      <c r="D112" s="148" t="s">
        <v>138</v>
      </c>
      <c r="E112" s="163" t="s">
        <v>3</v>
      </c>
      <c r="F112" s="164" t="s">
        <v>1089</v>
      </c>
      <c r="H112" s="163" t="s">
        <v>3</v>
      </c>
      <c r="I112" s="165"/>
      <c r="L112" s="162"/>
      <c r="M112" s="166"/>
      <c r="T112" s="167"/>
      <c r="AT112" s="163" t="s">
        <v>138</v>
      </c>
      <c r="AU112" s="163" t="s">
        <v>24</v>
      </c>
      <c r="AV112" s="14" t="s">
        <v>24</v>
      </c>
      <c r="AW112" s="14" t="s">
        <v>140</v>
      </c>
      <c r="AX112" s="14" t="s">
        <v>81</v>
      </c>
      <c r="AY112" s="163" t="s">
        <v>127</v>
      </c>
    </row>
    <row r="113" spans="2:65" s="14" customFormat="1" ht="11.25">
      <c r="B113" s="162"/>
      <c r="D113" s="148" t="s">
        <v>138</v>
      </c>
      <c r="E113" s="163" t="s">
        <v>3</v>
      </c>
      <c r="F113" s="164" t="s">
        <v>1090</v>
      </c>
      <c r="H113" s="163" t="s">
        <v>3</v>
      </c>
      <c r="I113" s="165"/>
      <c r="L113" s="162"/>
      <c r="M113" s="166"/>
      <c r="T113" s="167"/>
      <c r="AT113" s="163" t="s">
        <v>138</v>
      </c>
      <c r="AU113" s="163" t="s">
        <v>24</v>
      </c>
      <c r="AV113" s="14" t="s">
        <v>24</v>
      </c>
      <c r="AW113" s="14" t="s">
        <v>140</v>
      </c>
      <c r="AX113" s="14" t="s">
        <v>81</v>
      </c>
      <c r="AY113" s="163" t="s">
        <v>127</v>
      </c>
    </row>
    <row r="114" spans="2:65" s="12" customFormat="1" ht="11.25">
      <c r="B114" s="147"/>
      <c r="D114" s="148" t="s">
        <v>138</v>
      </c>
      <c r="E114" s="149" t="s">
        <v>3</v>
      </c>
      <c r="F114" s="150" t="s">
        <v>808</v>
      </c>
      <c r="H114" s="151">
        <v>1</v>
      </c>
      <c r="I114" s="152"/>
      <c r="L114" s="147"/>
      <c r="M114" s="153"/>
      <c r="T114" s="154"/>
      <c r="AT114" s="149" t="s">
        <v>138</v>
      </c>
      <c r="AU114" s="149" t="s">
        <v>24</v>
      </c>
      <c r="AV114" s="12" t="s">
        <v>90</v>
      </c>
      <c r="AW114" s="12" t="s">
        <v>140</v>
      </c>
      <c r="AX114" s="12" t="s">
        <v>81</v>
      </c>
      <c r="AY114" s="149" t="s">
        <v>127</v>
      </c>
    </row>
    <row r="115" spans="2:65" s="13" customFormat="1" ht="11.25">
      <c r="B115" s="155"/>
      <c r="D115" s="148" t="s">
        <v>138</v>
      </c>
      <c r="E115" s="156" t="s">
        <v>3</v>
      </c>
      <c r="F115" s="157" t="s">
        <v>141</v>
      </c>
      <c r="H115" s="158">
        <v>1</v>
      </c>
      <c r="I115" s="159"/>
      <c r="L115" s="155"/>
      <c r="M115" s="160"/>
      <c r="T115" s="161"/>
      <c r="AT115" s="156" t="s">
        <v>138</v>
      </c>
      <c r="AU115" s="156" t="s">
        <v>24</v>
      </c>
      <c r="AV115" s="13" t="s">
        <v>134</v>
      </c>
      <c r="AW115" s="13" t="s">
        <v>140</v>
      </c>
      <c r="AX115" s="13" t="s">
        <v>24</v>
      </c>
      <c r="AY115" s="156" t="s">
        <v>127</v>
      </c>
    </row>
    <row r="116" spans="2:65" s="1" customFormat="1" ht="16.5" customHeight="1">
      <c r="B116" s="129"/>
      <c r="C116" s="130" t="s">
        <v>174</v>
      </c>
      <c r="D116" s="130" t="s">
        <v>129</v>
      </c>
      <c r="E116" s="131" t="s">
        <v>1091</v>
      </c>
      <c r="F116" s="132" t="s">
        <v>1092</v>
      </c>
      <c r="G116" s="133" t="s">
        <v>1058</v>
      </c>
      <c r="H116" s="134">
        <v>1</v>
      </c>
      <c r="I116" s="135"/>
      <c r="J116" s="136">
        <f>ROUND(I116*H116,2)</f>
        <v>0</v>
      </c>
      <c r="K116" s="132" t="s">
        <v>3</v>
      </c>
      <c r="L116" s="34"/>
      <c r="M116" s="137" t="s">
        <v>3</v>
      </c>
      <c r="N116" s="138" t="s">
        <v>52</v>
      </c>
      <c r="P116" s="139">
        <f>O116*H116</f>
        <v>0</v>
      </c>
      <c r="Q116" s="139">
        <v>0</v>
      </c>
      <c r="R116" s="139">
        <f>Q116*H116</f>
        <v>0</v>
      </c>
      <c r="S116" s="139">
        <v>0</v>
      </c>
      <c r="T116" s="140">
        <f>S116*H116</f>
        <v>0</v>
      </c>
      <c r="AR116" s="141" t="s">
        <v>1059</v>
      </c>
      <c r="AT116" s="141" t="s">
        <v>129</v>
      </c>
      <c r="AU116" s="141" t="s">
        <v>24</v>
      </c>
      <c r="AY116" s="18" t="s">
        <v>127</v>
      </c>
      <c r="BE116" s="142">
        <f>IF(N116="základní",J116,0)</f>
        <v>0</v>
      </c>
      <c r="BF116" s="142">
        <f>IF(N116="snížená",J116,0)</f>
        <v>0</v>
      </c>
      <c r="BG116" s="142">
        <f>IF(N116="zákl. přenesená",J116,0)</f>
        <v>0</v>
      </c>
      <c r="BH116" s="142">
        <f>IF(N116="sníž. přenesená",J116,0)</f>
        <v>0</v>
      </c>
      <c r="BI116" s="142">
        <f>IF(N116="nulová",J116,0)</f>
        <v>0</v>
      </c>
      <c r="BJ116" s="18" t="s">
        <v>24</v>
      </c>
      <c r="BK116" s="142">
        <f>ROUND(I116*H116,2)</f>
        <v>0</v>
      </c>
      <c r="BL116" s="18" t="s">
        <v>1059</v>
      </c>
      <c r="BM116" s="141" t="s">
        <v>1093</v>
      </c>
    </row>
    <row r="117" spans="2:65" s="14" customFormat="1" ht="11.25">
      <c r="B117" s="162"/>
      <c r="D117" s="148" t="s">
        <v>138</v>
      </c>
      <c r="E117" s="163" t="s">
        <v>3</v>
      </c>
      <c r="F117" s="164" t="s">
        <v>1094</v>
      </c>
      <c r="H117" s="163" t="s">
        <v>3</v>
      </c>
      <c r="I117" s="165"/>
      <c r="L117" s="162"/>
      <c r="M117" s="166"/>
      <c r="T117" s="167"/>
      <c r="AT117" s="163" t="s">
        <v>138</v>
      </c>
      <c r="AU117" s="163" t="s">
        <v>24</v>
      </c>
      <c r="AV117" s="14" t="s">
        <v>24</v>
      </c>
      <c r="AW117" s="14" t="s">
        <v>140</v>
      </c>
      <c r="AX117" s="14" t="s">
        <v>81</v>
      </c>
      <c r="AY117" s="163" t="s">
        <v>127</v>
      </c>
    </row>
    <row r="118" spans="2:65" s="12" customFormat="1" ht="11.25">
      <c r="B118" s="147"/>
      <c r="D118" s="148" t="s">
        <v>138</v>
      </c>
      <c r="E118" s="149" t="s">
        <v>3</v>
      </c>
      <c r="F118" s="150" t="s">
        <v>808</v>
      </c>
      <c r="H118" s="151">
        <v>1</v>
      </c>
      <c r="I118" s="152"/>
      <c r="L118" s="147"/>
      <c r="M118" s="153"/>
      <c r="T118" s="154"/>
      <c r="AT118" s="149" t="s">
        <v>138</v>
      </c>
      <c r="AU118" s="149" t="s">
        <v>24</v>
      </c>
      <c r="AV118" s="12" t="s">
        <v>90</v>
      </c>
      <c r="AW118" s="12" t="s">
        <v>140</v>
      </c>
      <c r="AX118" s="12" t="s">
        <v>81</v>
      </c>
      <c r="AY118" s="149" t="s">
        <v>127</v>
      </c>
    </row>
    <row r="119" spans="2:65" s="13" customFormat="1" ht="11.25">
      <c r="B119" s="155"/>
      <c r="D119" s="148" t="s">
        <v>138</v>
      </c>
      <c r="E119" s="156" t="s">
        <v>3</v>
      </c>
      <c r="F119" s="157" t="s">
        <v>141</v>
      </c>
      <c r="H119" s="158">
        <v>1</v>
      </c>
      <c r="I119" s="159"/>
      <c r="L119" s="155"/>
      <c r="M119" s="160"/>
      <c r="T119" s="161"/>
      <c r="AT119" s="156" t="s">
        <v>138</v>
      </c>
      <c r="AU119" s="156" t="s">
        <v>24</v>
      </c>
      <c r="AV119" s="13" t="s">
        <v>134</v>
      </c>
      <c r="AW119" s="13" t="s">
        <v>140</v>
      </c>
      <c r="AX119" s="13" t="s">
        <v>24</v>
      </c>
      <c r="AY119" s="156" t="s">
        <v>127</v>
      </c>
    </row>
    <row r="120" spans="2:65" s="1" customFormat="1" ht="16.5" customHeight="1">
      <c r="B120" s="129"/>
      <c r="C120" s="130" t="s">
        <v>180</v>
      </c>
      <c r="D120" s="130" t="s">
        <v>129</v>
      </c>
      <c r="E120" s="131" t="s">
        <v>1095</v>
      </c>
      <c r="F120" s="132" t="s">
        <v>1096</v>
      </c>
      <c r="G120" s="133" t="s">
        <v>1058</v>
      </c>
      <c r="H120" s="134">
        <v>1</v>
      </c>
      <c r="I120" s="135"/>
      <c r="J120" s="136">
        <f>ROUND(I120*H120,2)</f>
        <v>0</v>
      </c>
      <c r="K120" s="132" t="s">
        <v>3</v>
      </c>
      <c r="L120" s="34"/>
      <c r="M120" s="137" t="s">
        <v>3</v>
      </c>
      <c r="N120" s="138" t="s">
        <v>52</v>
      </c>
      <c r="P120" s="139">
        <f>O120*H120</f>
        <v>0</v>
      </c>
      <c r="Q120" s="139">
        <v>0</v>
      </c>
      <c r="R120" s="139">
        <f>Q120*H120</f>
        <v>0</v>
      </c>
      <c r="S120" s="139">
        <v>0</v>
      </c>
      <c r="T120" s="140">
        <f>S120*H120</f>
        <v>0</v>
      </c>
      <c r="AR120" s="141" t="s">
        <v>1059</v>
      </c>
      <c r="AT120" s="141" t="s">
        <v>129</v>
      </c>
      <c r="AU120" s="141" t="s">
        <v>24</v>
      </c>
      <c r="AY120" s="18" t="s">
        <v>127</v>
      </c>
      <c r="BE120" s="142">
        <f>IF(N120="základní",J120,0)</f>
        <v>0</v>
      </c>
      <c r="BF120" s="142">
        <f>IF(N120="snížená",J120,0)</f>
        <v>0</v>
      </c>
      <c r="BG120" s="142">
        <f>IF(N120="zákl. přenesená",J120,0)</f>
        <v>0</v>
      </c>
      <c r="BH120" s="142">
        <f>IF(N120="sníž. přenesená",J120,0)</f>
        <v>0</v>
      </c>
      <c r="BI120" s="142">
        <f>IF(N120="nulová",J120,0)</f>
        <v>0</v>
      </c>
      <c r="BJ120" s="18" t="s">
        <v>24</v>
      </c>
      <c r="BK120" s="142">
        <f>ROUND(I120*H120,2)</f>
        <v>0</v>
      </c>
      <c r="BL120" s="18" t="s">
        <v>1059</v>
      </c>
      <c r="BM120" s="141" t="s">
        <v>1097</v>
      </c>
    </row>
    <row r="121" spans="2:65" s="14" customFormat="1" ht="11.25">
      <c r="B121" s="162"/>
      <c r="D121" s="148" t="s">
        <v>138</v>
      </c>
      <c r="E121" s="163" t="s">
        <v>3</v>
      </c>
      <c r="F121" s="164" t="s">
        <v>1098</v>
      </c>
      <c r="H121" s="163" t="s">
        <v>3</v>
      </c>
      <c r="I121" s="165"/>
      <c r="L121" s="162"/>
      <c r="M121" s="166"/>
      <c r="T121" s="167"/>
      <c r="AT121" s="163" t="s">
        <v>138</v>
      </c>
      <c r="AU121" s="163" t="s">
        <v>24</v>
      </c>
      <c r="AV121" s="14" t="s">
        <v>24</v>
      </c>
      <c r="AW121" s="14" t="s">
        <v>140</v>
      </c>
      <c r="AX121" s="14" t="s">
        <v>81</v>
      </c>
      <c r="AY121" s="163" t="s">
        <v>127</v>
      </c>
    </row>
    <row r="122" spans="2:65" s="14" customFormat="1" ht="11.25">
      <c r="B122" s="162"/>
      <c r="D122" s="148" t="s">
        <v>138</v>
      </c>
      <c r="E122" s="163" t="s">
        <v>3</v>
      </c>
      <c r="F122" s="164" t="s">
        <v>1099</v>
      </c>
      <c r="H122" s="163" t="s">
        <v>3</v>
      </c>
      <c r="I122" s="165"/>
      <c r="L122" s="162"/>
      <c r="M122" s="166"/>
      <c r="T122" s="167"/>
      <c r="AT122" s="163" t="s">
        <v>138</v>
      </c>
      <c r="AU122" s="163" t="s">
        <v>24</v>
      </c>
      <c r="AV122" s="14" t="s">
        <v>24</v>
      </c>
      <c r="AW122" s="14" t="s">
        <v>140</v>
      </c>
      <c r="AX122" s="14" t="s">
        <v>81</v>
      </c>
      <c r="AY122" s="163" t="s">
        <v>127</v>
      </c>
    </row>
    <row r="123" spans="2:65" s="14" customFormat="1" ht="11.25">
      <c r="B123" s="162"/>
      <c r="D123" s="148" t="s">
        <v>138</v>
      </c>
      <c r="E123" s="163" t="s">
        <v>3</v>
      </c>
      <c r="F123" s="164" t="s">
        <v>1100</v>
      </c>
      <c r="H123" s="163" t="s">
        <v>3</v>
      </c>
      <c r="I123" s="165"/>
      <c r="L123" s="162"/>
      <c r="M123" s="166"/>
      <c r="T123" s="167"/>
      <c r="AT123" s="163" t="s">
        <v>138</v>
      </c>
      <c r="AU123" s="163" t="s">
        <v>24</v>
      </c>
      <c r="AV123" s="14" t="s">
        <v>24</v>
      </c>
      <c r="AW123" s="14" t="s">
        <v>140</v>
      </c>
      <c r="AX123" s="14" t="s">
        <v>81</v>
      </c>
      <c r="AY123" s="163" t="s">
        <v>127</v>
      </c>
    </row>
    <row r="124" spans="2:65" s="12" customFormat="1" ht="11.25">
      <c r="B124" s="147"/>
      <c r="D124" s="148" t="s">
        <v>138</v>
      </c>
      <c r="E124" s="149" t="s">
        <v>3</v>
      </c>
      <c r="F124" s="150" t="s">
        <v>808</v>
      </c>
      <c r="H124" s="151">
        <v>1</v>
      </c>
      <c r="I124" s="152"/>
      <c r="L124" s="147"/>
      <c r="M124" s="153"/>
      <c r="T124" s="154"/>
      <c r="AT124" s="149" t="s">
        <v>138</v>
      </c>
      <c r="AU124" s="149" t="s">
        <v>24</v>
      </c>
      <c r="AV124" s="12" t="s">
        <v>90</v>
      </c>
      <c r="AW124" s="12" t="s">
        <v>140</v>
      </c>
      <c r="AX124" s="12" t="s">
        <v>81</v>
      </c>
      <c r="AY124" s="149" t="s">
        <v>127</v>
      </c>
    </row>
    <row r="125" spans="2:65" s="13" customFormat="1" ht="11.25">
      <c r="B125" s="155"/>
      <c r="D125" s="148" t="s">
        <v>138</v>
      </c>
      <c r="E125" s="156" t="s">
        <v>3</v>
      </c>
      <c r="F125" s="157" t="s">
        <v>141</v>
      </c>
      <c r="H125" s="158">
        <v>1</v>
      </c>
      <c r="I125" s="159"/>
      <c r="L125" s="155"/>
      <c r="M125" s="160"/>
      <c r="T125" s="161"/>
      <c r="AT125" s="156" t="s">
        <v>138</v>
      </c>
      <c r="AU125" s="156" t="s">
        <v>24</v>
      </c>
      <c r="AV125" s="13" t="s">
        <v>134</v>
      </c>
      <c r="AW125" s="13" t="s">
        <v>140</v>
      </c>
      <c r="AX125" s="13" t="s">
        <v>24</v>
      </c>
      <c r="AY125" s="156" t="s">
        <v>127</v>
      </c>
    </row>
    <row r="126" spans="2:65" s="1" customFormat="1" ht="16.5" customHeight="1">
      <c r="B126" s="129"/>
      <c r="C126" s="130" t="s">
        <v>29</v>
      </c>
      <c r="D126" s="130" t="s">
        <v>129</v>
      </c>
      <c r="E126" s="131" t="s">
        <v>1101</v>
      </c>
      <c r="F126" s="132" t="s">
        <v>1102</v>
      </c>
      <c r="G126" s="133" t="s">
        <v>1058</v>
      </c>
      <c r="H126" s="134">
        <v>1</v>
      </c>
      <c r="I126" s="135"/>
      <c r="J126" s="136">
        <f>ROUND(I126*H126,2)</f>
        <v>0</v>
      </c>
      <c r="K126" s="132" t="s">
        <v>3</v>
      </c>
      <c r="L126" s="34"/>
      <c r="M126" s="137" t="s">
        <v>3</v>
      </c>
      <c r="N126" s="138" t="s">
        <v>52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1059</v>
      </c>
      <c r="AT126" s="141" t="s">
        <v>129</v>
      </c>
      <c r="AU126" s="141" t="s">
        <v>24</v>
      </c>
      <c r="AY126" s="18" t="s">
        <v>127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8" t="s">
        <v>24</v>
      </c>
      <c r="BK126" s="142">
        <f>ROUND(I126*H126,2)</f>
        <v>0</v>
      </c>
      <c r="BL126" s="18" t="s">
        <v>1059</v>
      </c>
      <c r="BM126" s="141" t="s">
        <v>1103</v>
      </c>
    </row>
    <row r="127" spans="2:65" s="14" customFormat="1" ht="11.25">
      <c r="B127" s="162"/>
      <c r="D127" s="148" t="s">
        <v>138</v>
      </c>
      <c r="E127" s="163" t="s">
        <v>3</v>
      </c>
      <c r="F127" s="164" t="s">
        <v>1104</v>
      </c>
      <c r="H127" s="163" t="s">
        <v>3</v>
      </c>
      <c r="I127" s="165"/>
      <c r="L127" s="162"/>
      <c r="M127" s="166"/>
      <c r="T127" s="167"/>
      <c r="AT127" s="163" t="s">
        <v>138</v>
      </c>
      <c r="AU127" s="163" t="s">
        <v>24</v>
      </c>
      <c r="AV127" s="14" t="s">
        <v>24</v>
      </c>
      <c r="AW127" s="14" t="s">
        <v>140</v>
      </c>
      <c r="AX127" s="14" t="s">
        <v>81</v>
      </c>
      <c r="AY127" s="163" t="s">
        <v>127</v>
      </c>
    </row>
    <row r="128" spans="2:65" s="12" customFormat="1" ht="11.25">
      <c r="B128" s="147"/>
      <c r="D128" s="148" t="s">
        <v>138</v>
      </c>
      <c r="E128" s="149" t="s">
        <v>3</v>
      </c>
      <c r="F128" s="150" t="s">
        <v>808</v>
      </c>
      <c r="H128" s="151">
        <v>1</v>
      </c>
      <c r="I128" s="152"/>
      <c r="L128" s="147"/>
      <c r="M128" s="153"/>
      <c r="T128" s="154"/>
      <c r="AT128" s="149" t="s">
        <v>138</v>
      </c>
      <c r="AU128" s="149" t="s">
        <v>24</v>
      </c>
      <c r="AV128" s="12" t="s">
        <v>90</v>
      </c>
      <c r="AW128" s="12" t="s">
        <v>140</v>
      </c>
      <c r="AX128" s="12" t="s">
        <v>81</v>
      </c>
      <c r="AY128" s="149" t="s">
        <v>127</v>
      </c>
    </row>
    <row r="129" spans="2:65" s="13" customFormat="1" ht="11.25">
      <c r="B129" s="155"/>
      <c r="D129" s="148" t="s">
        <v>138</v>
      </c>
      <c r="E129" s="156" t="s">
        <v>3</v>
      </c>
      <c r="F129" s="157" t="s">
        <v>141</v>
      </c>
      <c r="H129" s="158">
        <v>1</v>
      </c>
      <c r="I129" s="159"/>
      <c r="L129" s="155"/>
      <c r="M129" s="160"/>
      <c r="T129" s="161"/>
      <c r="AT129" s="156" t="s">
        <v>138</v>
      </c>
      <c r="AU129" s="156" t="s">
        <v>24</v>
      </c>
      <c r="AV129" s="13" t="s">
        <v>134</v>
      </c>
      <c r="AW129" s="13" t="s">
        <v>140</v>
      </c>
      <c r="AX129" s="13" t="s">
        <v>24</v>
      </c>
      <c r="AY129" s="156" t="s">
        <v>127</v>
      </c>
    </row>
    <row r="130" spans="2:65" s="1" customFormat="1" ht="16.5" customHeight="1">
      <c r="B130" s="129"/>
      <c r="C130" s="130" t="s">
        <v>255</v>
      </c>
      <c r="D130" s="130" t="s">
        <v>129</v>
      </c>
      <c r="E130" s="131" t="s">
        <v>1105</v>
      </c>
      <c r="F130" s="132" t="s">
        <v>1106</v>
      </c>
      <c r="G130" s="133" t="s">
        <v>1058</v>
      </c>
      <c r="H130" s="134">
        <v>1</v>
      </c>
      <c r="I130" s="135"/>
      <c r="J130" s="136">
        <f>ROUND(I130*H130,2)</f>
        <v>0</v>
      </c>
      <c r="K130" s="132" t="s">
        <v>3</v>
      </c>
      <c r="L130" s="34"/>
      <c r="M130" s="137" t="s">
        <v>3</v>
      </c>
      <c r="N130" s="138" t="s">
        <v>52</v>
      </c>
      <c r="P130" s="139">
        <f>O130*H130</f>
        <v>0</v>
      </c>
      <c r="Q130" s="139">
        <v>0</v>
      </c>
      <c r="R130" s="139">
        <f>Q130*H130</f>
        <v>0</v>
      </c>
      <c r="S130" s="139">
        <v>0</v>
      </c>
      <c r="T130" s="140">
        <f>S130*H130</f>
        <v>0</v>
      </c>
      <c r="AR130" s="141" t="s">
        <v>1059</v>
      </c>
      <c r="AT130" s="141" t="s">
        <v>129</v>
      </c>
      <c r="AU130" s="141" t="s">
        <v>24</v>
      </c>
      <c r="AY130" s="18" t="s">
        <v>127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8" t="s">
        <v>24</v>
      </c>
      <c r="BK130" s="142">
        <f>ROUND(I130*H130,2)</f>
        <v>0</v>
      </c>
      <c r="BL130" s="18" t="s">
        <v>1059</v>
      </c>
      <c r="BM130" s="141" t="s">
        <v>1107</v>
      </c>
    </row>
    <row r="131" spans="2:65" s="14" customFormat="1" ht="11.25">
      <c r="B131" s="162"/>
      <c r="D131" s="148" t="s">
        <v>138</v>
      </c>
      <c r="E131" s="163" t="s">
        <v>3</v>
      </c>
      <c r="F131" s="164" t="s">
        <v>1108</v>
      </c>
      <c r="H131" s="163" t="s">
        <v>3</v>
      </c>
      <c r="I131" s="165"/>
      <c r="L131" s="162"/>
      <c r="M131" s="166"/>
      <c r="T131" s="167"/>
      <c r="AT131" s="163" t="s">
        <v>138</v>
      </c>
      <c r="AU131" s="163" t="s">
        <v>24</v>
      </c>
      <c r="AV131" s="14" t="s">
        <v>24</v>
      </c>
      <c r="AW131" s="14" t="s">
        <v>140</v>
      </c>
      <c r="AX131" s="14" t="s">
        <v>81</v>
      </c>
      <c r="AY131" s="163" t="s">
        <v>127</v>
      </c>
    </row>
    <row r="132" spans="2:65" s="12" customFormat="1" ht="11.25">
      <c r="B132" s="147"/>
      <c r="D132" s="148" t="s">
        <v>138</v>
      </c>
      <c r="E132" s="149" t="s">
        <v>3</v>
      </c>
      <c r="F132" s="150" t="s">
        <v>808</v>
      </c>
      <c r="H132" s="151">
        <v>1</v>
      </c>
      <c r="I132" s="152"/>
      <c r="L132" s="147"/>
      <c r="M132" s="153"/>
      <c r="T132" s="154"/>
      <c r="AT132" s="149" t="s">
        <v>138</v>
      </c>
      <c r="AU132" s="149" t="s">
        <v>24</v>
      </c>
      <c r="AV132" s="12" t="s">
        <v>90</v>
      </c>
      <c r="AW132" s="12" t="s">
        <v>140</v>
      </c>
      <c r="AX132" s="12" t="s">
        <v>81</v>
      </c>
      <c r="AY132" s="149" t="s">
        <v>127</v>
      </c>
    </row>
    <row r="133" spans="2:65" s="13" customFormat="1" ht="11.25">
      <c r="B133" s="155"/>
      <c r="D133" s="148" t="s">
        <v>138</v>
      </c>
      <c r="E133" s="156" t="s">
        <v>3</v>
      </c>
      <c r="F133" s="157" t="s">
        <v>141</v>
      </c>
      <c r="H133" s="158">
        <v>1</v>
      </c>
      <c r="I133" s="159"/>
      <c r="L133" s="155"/>
      <c r="M133" s="160"/>
      <c r="T133" s="161"/>
      <c r="AT133" s="156" t="s">
        <v>138</v>
      </c>
      <c r="AU133" s="156" t="s">
        <v>24</v>
      </c>
      <c r="AV133" s="13" t="s">
        <v>134</v>
      </c>
      <c r="AW133" s="13" t="s">
        <v>140</v>
      </c>
      <c r="AX133" s="13" t="s">
        <v>24</v>
      </c>
      <c r="AY133" s="156" t="s">
        <v>127</v>
      </c>
    </row>
    <row r="134" spans="2:65" s="1" customFormat="1" ht="16.5" customHeight="1">
      <c r="B134" s="129"/>
      <c r="C134" s="130" t="s">
        <v>9</v>
      </c>
      <c r="D134" s="130" t="s">
        <v>129</v>
      </c>
      <c r="E134" s="131" t="s">
        <v>1109</v>
      </c>
      <c r="F134" s="132" t="s">
        <v>1106</v>
      </c>
      <c r="G134" s="133" t="s">
        <v>1058</v>
      </c>
      <c r="H134" s="134">
        <v>1</v>
      </c>
      <c r="I134" s="135"/>
      <c r="J134" s="136">
        <f>ROUND(I134*H134,2)</f>
        <v>0</v>
      </c>
      <c r="K134" s="132" t="s">
        <v>3</v>
      </c>
      <c r="L134" s="34"/>
      <c r="M134" s="137" t="s">
        <v>3</v>
      </c>
      <c r="N134" s="138" t="s">
        <v>52</v>
      </c>
      <c r="P134" s="139">
        <f>O134*H134</f>
        <v>0</v>
      </c>
      <c r="Q134" s="139">
        <v>0</v>
      </c>
      <c r="R134" s="139">
        <f>Q134*H134</f>
        <v>0</v>
      </c>
      <c r="S134" s="139">
        <v>0</v>
      </c>
      <c r="T134" s="140">
        <f>S134*H134</f>
        <v>0</v>
      </c>
      <c r="AR134" s="141" t="s">
        <v>1059</v>
      </c>
      <c r="AT134" s="141" t="s">
        <v>129</v>
      </c>
      <c r="AU134" s="141" t="s">
        <v>24</v>
      </c>
      <c r="AY134" s="18" t="s">
        <v>127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8" t="s">
        <v>24</v>
      </c>
      <c r="BK134" s="142">
        <f>ROUND(I134*H134,2)</f>
        <v>0</v>
      </c>
      <c r="BL134" s="18" t="s">
        <v>1059</v>
      </c>
      <c r="BM134" s="141" t="s">
        <v>1110</v>
      </c>
    </row>
    <row r="135" spans="2:65" s="14" customFormat="1" ht="11.25">
      <c r="B135" s="162"/>
      <c r="D135" s="148" t="s">
        <v>138</v>
      </c>
      <c r="E135" s="163" t="s">
        <v>3</v>
      </c>
      <c r="F135" s="164" t="s">
        <v>1111</v>
      </c>
      <c r="H135" s="163" t="s">
        <v>3</v>
      </c>
      <c r="I135" s="165"/>
      <c r="L135" s="162"/>
      <c r="M135" s="166"/>
      <c r="T135" s="167"/>
      <c r="AT135" s="163" t="s">
        <v>138</v>
      </c>
      <c r="AU135" s="163" t="s">
        <v>24</v>
      </c>
      <c r="AV135" s="14" t="s">
        <v>24</v>
      </c>
      <c r="AW135" s="14" t="s">
        <v>140</v>
      </c>
      <c r="AX135" s="14" t="s">
        <v>81</v>
      </c>
      <c r="AY135" s="163" t="s">
        <v>127</v>
      </c>
    </row>
    <row r="136" spans="2:65" s="12" customFormat="1" ht="11.25">
      <c r="B136" s="147"/>
      <c r="D136" s="148" t="s">
        <v>138</v>
      </c>
      <c r="E136" s="149" t="s">
        <v>3</v>
      </c>
      <c r="F136" s="150" t="s">
        <v>808</v>
      </c>
      <c r="H136" s="151">
        <v>1</v>
      </c>
      <c r="I136" s="152"/>
      <c r="L136" s="147"/>
      <c r="M136" s="153"/>
      <c r="T136" s="154"/>
      <c r="AT136" s="149" t="s">
        <v>138</v>
      </c>
      <c r="AU136" s="149" t="s">
        <v>24</v>
      </c>
      <c r="AV136" s="12" t="s">
        <v>90</v>
      </c>
      <c r="AW136" s="12" t="s">
        <v>140</v>
      </c>
      <c r="AX136" s="12" t="s">
        <v>81</v>
      </c>
      <c r="AY136" s="149" t="s">
        <v>127</v>
      </c>
    </row>
    <row r="137" spans="2:65" s="13" customFormat="1" ht="11.25">
      <c r="B137" s="155"/>
      <c r="D137" s="148" t="s">
        <v>138</v>
      </c>
      <c r="E137" s="156" t="s">
        <v>3</v>
      </c>
      <c r="F137" s="157" t="s">
        <v>141</v>
      </c>
      <c r="H137" s="158">
        <v>1</v>
      </c>
      <c r="I137" s="159"/>
      <c r="L137" s="155"/>
      <c r="M137" s="160"/>
      <c r="T137" s="161"/>
      <c r="AT137" s="156" t="s">
        <v>138</v>
      </c>
      <c r="AU137" s="156" t="s">
        <v>24</v>
      </c>
      <c r="AV137" s="13" t="s">
        <v>134</v>
      </c>
      <c r="AW137" s="13" t="s">
        <v>140</v>
      </c>
      <c r="AX137" s="13" t="s">
        <v>24</v>
      </c>
      <c r="AY137" s="156" t="s">
        <v>127</v>
      </c>
    </row>
    <row r="138" spans="2:65" s="1" customFormat="1" ht="16.5" customHeight="1">
      <c r="B138" s="129"/>
      <c r="C138" s="130" t="s">
        <v>268</v>
      </c>
      <c r="D138" s="130" t="s">
        <v>129</v>
      </c>
      <c r="E138" s="131" t="s">
        <v>1112</v>
      </c>
      <c r="F138" s="132" t="s">
        <v>1113</v>
      </c>
      <c r="G138" s="133" t="s">
        <v>1058</v>
      </c>
      <c r="H138" s="134">
        <v>1</v>
      </c>
      <c r="I138" s="135"/>
      <c r="J138" s="136">
        <f>ROUND(I138*H138,2)</f>
        <v>0</v>
      </c>
      <c r="K138" s="132" t="s">
        <v>3</v>
      </c>
      <c r="L138" s="34"/>
      <c r="M138" s="137" t="s">
        <v>3</v>
      </c>
      <c r="N138" s="138" t="s">
        <v>52</v>
      </c>
      <c r="P138" s="139">
        <f>O138*H138</f>
        <v>0</v>
      </c>
      <c r="Q138" s="139">
        <v>0</v>
      </c>
      <c r="R138" s="139">
        <f>Q138*H138</f>
        <v>0</v>
      </c>
      <c r="S138" s="139">
        <v>0</v>
      </c>
      <c r="T138" s="140">
        <f>S138*H138</f>
        <v>0</v>
      </c>
      <c r="AR138" s="141" t="s">
        <v>1059</v>
      </c>
      <c r="AT138" s="141" t="s">
        <v>129</v>
      </c>
      <c r="AU138" s="141" t="s">
        <v>24</v>
      </c>
      <c r="AY138" s="18" t="s">
        <v>127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8" t="s">
        <v>24</v>
      </c>
      <c r="BK138" s="142">
        <f>ROUND(I138*H138,2)</f>
        <v>0</v>
      </c>
      <c r="BL138" s="18" t="s">
        <v>1059</v>
      </c>
      <c r="BM138" s="141" t="s">
        <v>1114</v>
      </c>
    </row>
    <row r="139" spans="2:65" s="14" customFormat="1" ht="11.25">
      <c r="B139" s="162"/>
      <c r="D139" s="148" t="s">
        <v>138</v>
      </c>
      <c r="E139" s="163" t="s">
        <v>3</v>
      </c>
      <c r="F139" s="164" t="s">
        <v>1115</v>
      </c>
      <c r="H139" s="163" t="s">
        <v>3</v>
      </c>
      <c r="I139" s="165"/>
      <c r="L139" s="162"/>
      <c r="M139" s="166"/>
      <c r="T139" s="167"/>
      <c r="AT139" s="163" t="s">
        <v>138</v>
      </c>
      <c r="AU139" s="163" t="s">
        <v>24</v>
      </c>
      <c r="AV139" s="14" t="s">
        <v>24</v>
      </c>
      <c r="AW139" s="14" t="s">
        <v>140</v>
      </c>
      <c r="AX139" s="14" t="s">
        <v>81</v>
      </c>
      <c r="AY139" s="163" t="s">
        <v>127</v>
      </c>
    </row>
    <row r="140" spans="2:65" s="14" customFormat="1" ht="11.25">
      <c r="B140" s="162"/>
      <c r="D140" s="148" t="s">
        <v>138</v>
      </c>
      <c r="E140" s="163" t="s">
        <v>3</v>
      </c>
      <c r="F140" s="164" t="s">
        <v>1116</v>
      </c>
      <c r="H140" s="163" t="s">
        <v>3</v>
      </c>
      <c r="I140" s="165"/>
      <c r="L140" s="162"/>
      <c r="M140" s="166"/>
      <c r="T140" s="167"/>
      <c r="AT140" s="163" t="s">
        <v>138</v>
      </c>
      <c r="AU140" s="163" t="s">
        <v>24</v>
      </c>
      <c r="AV140" s="14" t="s">
        <v>24</v>
      </c>
      <c r="AW140" s="14" t="s">
        <v>140</v>
      </c>
      <c r="AX140" s="14" t="s">
        <v>81</v>
      </c>
      <c r="AY140" s="163" t="s">
        <v>127</v>
      </c>
    </row>
    <row r="141" spans="2:65" s="14" customFormat="1" ht="11.25">
      <c r="B141" s="162"/>
      <c r="D141" s="148" t="s">
        <v>138</v>
      </c>
      <c r="E141" s="163" t="s">
        <v>3</v>
      </c>
      <c r="F141" s="164" t="s">
        <v>1117</v>
      </c>
      <c r="H141" s="163" t="s">
        <v>3</v>
      </c>
      <c r="I141" s="165"/>
      <c r="L141" s="162"/>
      <c r="M141" s="166"/>
      <c r="T141" s="167"/>
      <c r="AT141" s="163" t="s">
        <v>138</v>
      </c>
      <c r="AU141" s="163" t="s">
        <v>24</v>
      </c>
      <c r="AV141" s="14" t="s">
        <v>24</v>
      </c>
      <c r="AW141" s="14" t="s">
        <v>140</v>
      </c>
      <c r="AX141" s="14" t="s">
        <v>81</v>
      </c>
      <c r="AY141" s="163" t="s">
        <v>127</v>
      </c>
    </row>
    <row r="142" spans="2:65" s="14" customFormat="1" ht="11.25">
      <c r="B142" s="162"/>
      <c r="D142" s="148" t="s">
        <v>138</v>
      </c>
      <c r="E142" s="163" t="s">
        <v>3</v>
      </c>
      <c r="F142" s="164" t="s">
        <v>1118</v>
      </c>
      <c r="H142" s="163" t="s">
        <v>3</v>
      </c>
      <c r="I142" s="165"/>
      <c r="L142" s="162"/>
      <c r="M142" s="166"/>
      <c r="T142" s="167"/>
      <c r="AT142" s="163" t="s">
        <v>138</v>
      </c>
      <c r="AU142" s="163" t="s">
        <v>24</v>
      </c>
      <c r="AV142" s="14" t="s">
        <v>24</v>
      </c>
      <c r="AW142" s="14" t="s">
        <v>140</v>
      </c>
      <c r="AX142" s="14" t="s">
        <v>81</v>
      </c>
      <c r="AY142" s="163" t="s">
        <v>127</v>
      </c>
    </row>
    <row r="143" spans="2:65" s="14" customFormat="1" ht="11.25">
      <c r="B143" s="162"/>
      <c r="D143" s="148" t="s">
        <v>138</v>
      </c>
      <c r="E143" s="163" t="s">
        <v>3</v>
      </c>
      <c r="F143" s="164" t="s">
        <v>1119</v>
      </c>
      <c r="H143" s="163" t="s">
        <v>3</v>
      </c>
      <c r="I143" s="165"/>
      <c r="L143" s="162"/>
      <c r="M143" s="166"/>
      <c r="T143" s="167"/>
      <c r="AT143" s="163" t="s">
        <v>138</v>
      </c>
      <c r="AU143" s="163" t="s">
        <v>24</v>
      </c>
      <c r="AV143" s="14" t="s">
        <v>24</v>
      </c>
      <c r="AW143" s="14" t="s">
        <v>140</v>
      </c>
      <c r="AX143" s="14" t="s">
        <v>81</v>
      </c>
      <c r="AY143" s="163" t="s">
        <v>127</v>
      </c>
    </row>
    <row r="144" spans="2:65" s="14" customFormat="1" ht="11.25">
      <c r="B144" s="162"/>
      <c r="D144" s="148" t="s">
        <v>138</v>
      </c>
      <c r="E144" s="163" t="s">
        <v>3</v>
      </c>
      <c r="F144" s="164" t="s">
        <v>1120</v>
      </c>
      <c r="H144" s="163" t="s">
        <v>3</v>
      </c>
      <c r="I144" s="165"/>
      <c r="L144" s="162"/>
      <c r="M144" s="166"/>
      <c r="T144" s="167"/>
      <c r="AT144" s="163" t="s">
        <v>138</v>
      </c>
      <c r="AU144" s="163" t="s">
        <v>24</v>
      </c>
      <c r="AV144" s="14" t="s">
        <v>24</v>
      </c>
      <c r="AW144" s="14" t="s">
        <v>140</v>
      </c>
      <c r="AX144" s="14" t="s">
        <v>81</v>
      </c>
      <c r="AY144" s="163" t="s">
        <v>127</v>
      </c>
    </row>
    <row r="145" spans="2:51" s="14" customFormat="1" ht="11.25">
      <c r="B145" s="162"/>
      <c r="D145" s="148" t="s">
        <v>138</v>
      </c>
      <c r="E145" s="163" t="s">
        <v>3</v>
      </c>
      <c r="F145" s="164" t="s">
        <v>1121</v>
      </c>
      <c r="H145" s="163" t="s">
        <v>3</v>
      </c>
      <c r="I145" s="165"/>
      <c r="L145" s="162"/>
      <c r="M145" s="166"/>
      <c r="T145" s="167"/>
      <c r="AT145" s="163" t="s">
        <v>138</v>
      </c>
      <c r="AU145" s="163" t="s">
        <v>24</v>
      </c>
      <c r="AV145" s="14" t="s">
        <v>24</v>
      </c>
      <c r="AW145" s="14" t="s">
        <v>140</v>
      </c>
      <c r="AX145" s="14" t="s">
        <v>81</v>
      </c>
      <c r="AY145" s="163" t="s">
        <v>127</v>
      </c>
    </row>
    <row r="146" spans="2:51" s="14" customFormat="1" ht="11.25">
      <c r="B146" s="162"/>
      <c r="D146" s="148" t="s">
        <v>138</v>
      </c>
      <c r="E146" s="163" t="s">
        <v>3</v>
      </c>
      <c r="F146" s="164" t="s">
        <v>1122</v>
      </c>
      <c r="H146" s="163" t="s">
        <v>3</v>
      </c>
      <c r="I146" s="165"/>
      <c r="L146" s="162"/>
      <c r="M146" s="166"/>
      <c r="T146" s="167"/>
      <c r="AT146" s="163" t="s">
        <v>138</v>
      </c>
      <c r="AU146" s="163" t="s">
        <v>24</v>
      </c>
      <c r="AV146" s="14" t="s">
        <v>24</v>
      </c>
      <c r="AW146" s="14" t="s">
        <v>140</v>
      </c>
      <c r="AX146" s="14" t="s">
        <v>81</v>
      </c>
      <c r="AY146" s="163" t="s">
        <v>127</v>
      </c>
    </row>
    <row r="147" spans="2:51" s="14" customFormat="1" ht="11.25">
      <c r="B147" s="162"/>
      <c r="D147" s="148" t="s">
        <v>138</v>
      </c>
      <c r="E147" s="163" t="s">
        <v>3</v>
      </c>
      <c r="F147" s="164" t="s">
        <v>1123</v>
      </c>
      <c r="H147" s="163" t="s">
        <v>3</v>
      </c>
      <c r="I147" s="165"/>
      <c r="L147" s="162"/>
      <c r="M147" s="166"/>
      <c r="T147" s="167"/>
      <c r="AT147" s="163" t="s">
        <v>138</v>
      </c>
      <c r="AU147" s="163" t="s">
        <v>24</v>
      </c>
      <c r="AV147" s="14" t="s">
        <v>24</v>
      </c>
      <c r="AW147" s="14" t="s">
        <v>140</v>
      </c>
      <c r="AX147" s="14" t="s">
        <v>81</v>
      </c>
      <c r="AY147" s="163" t="s">
        <v>127</v>
      </c>
    </row>
    <row r="148" spans="2:51" s="14" customFormat="1" ht="11.25">
      <c r="B148" s="162"/>
      <c r="D148" s="148" t="s">
        <v>138</v>
      </c>
      <c r="E148" s="163" t="s">
        <v>3</v>
      </c>
      <c r="F148" s="164" t="s">
        <v>1124</v>
      </c>
      <c r="H148" s="163" t="s">
        <v>3</v>
      </c>
      <c r="I148" s="165"/>
      <c r="L148" s="162"/>
      <c r="M148" s="166"/>
      <c r="T148" s="167"/>
      <c r="AT148" s="163" t="s">
        <v>138</v>
      </c>
      <c r="AU148" s="163" t="s">
        <v>24</v>
      </c>
      <c r="AV148" s="14" t="s">
        <v>24</v>
      </c>
      <c r="AW148" s="14" t="s">
        <v>140</v>
      </c>
      <c r="AX148" s="14" t="s">
        <v>81</v>
      </c>
      <c r="AY148" s="163" t="s">
        <v>127</v>
      </c>
    </row>
    <row r="149" spans="2:51" s="14" customFormat="1" ht="11.25">
      <c r="B149" s="162"/>
      <c r="D149" s="148" t="s">
        <v>138</v>
      </c>
      <c r="E149" s="163" t="s">
        <v>3</v>
      </c>
      <c r="F149" s="164" t="s">
        <v>1125</v>
      </c>
      <c r="H149" s="163" t="s">
        <v>3</v>
      </c>
      <c r="I149" s="165"/>
      <c r="L149" s="162"/>
      <c r="M149" s="166"/>
      <c r="T149" s="167"/>
      <c r="AT149" s="163" t="s">
        <v>138</v>
      </c>
      <c r="AU149" s="163" t="s">
        <v>24</v>
      </c>
      <c r="AV149" s="14" t="s">
        <v>24</v>
      </c>
      <c r="AW149" s="14" t="s">
        <v>140</v>
      </c>
      <c r="AX149" s="14" t="s">
        <v>81</v>
      </c>
      <c r="AY149" s="163" t="s">
        <v>127</v>
      </c>
    </row>
    <row r="150" spans="2:51" s="14" customFormat="1" ht="11.25">
      <c r="B150" s="162"/>
      <c r="D150" s="148" t="s">
        <v>138</v>
      </c>
      <c r="E150" s="163" t="s">
        <v>3</v>
      </c>
      <c r="F150" s="164" t="s">
        <v>1126</v>
      </c>
      <c r="H150" s="163" t="s">
        <v>3</v>
      </c>
      <c r="I150" s="165"/>
      <c r="L150" s="162"/>
      <c r="M150" s="166"/>
      <c r="T150" s="167"/>
      <c r="AT150" s="163" t="s">
        <v>138</v>
      </c>
      <c r="AU150" s="163" t="s">
        <v>24</v>
      </c>
      <c r="AV150" s="14" t="s">
        <v>24</v>
      </c>
      <c r="AW150" s="14" t="s">
        <v>140</v>
      </c>
      <c r="AX150" s="14" t="s">
        <v>81</v>
      </c>
      <c r="AY150" s="163" t="s">
        <v>127</v>
      </c>
    </row>
    <row r="151" spans="2:51" s="14" customFormat="1" ht="11.25">
      <c r="B151" s="162"/>
      <c r="D151" s="148" t="s">
        <v>138</v>
      </c>
      <c r="E151" s="163" t="s">
        <v>3</v>
      </c>
      <c r="F151" s="164" t="s">
        <v>1127</v>
      </c>
      <c r="H151" s="163" t="s">
        <v>3</v>
      </c>
      <c r="I151" s="165"/>
      <c r="L151" s="162"/>
      <c r="M151" s="166"/>
      <c r="T151" s="167"/>
      <c r="AT151" s="163" t="s">
        <v>138</v>
      </c>
      <c r="AU151" s="163" t="s">
        <v>24</v>
      </c>
      <c r="AV151" s="14" t="s">
        <v>24</v>
      </c>
      <c r="AW151" s="14" t="s">
        <v>140</v>
      </c>
      <c r="AX151" s="14" t="s">
        <v>81</v>
      </c>
      <c r="AY151" s="163" t="s">
        <v>127</v>
      </c>
    </row>
    <row r="152" spans="2:51" s="14" customFormat="1" ht="11.25">
      <c r="B152" s="162"/>
      <c r="D152" s="148" t="s">
        <v>138</v>
      </c>
      <c r="E152" s="163" t="s">
        <v>3</v>
      </c>
      <c r="F152" s="164" t="s">
        <v>1128</v>
      </c>
      <c r="H152" s="163" t="s">
        <v>3</v>
      </c>
      <c r="I152" s="165"/>
      <c r="L152" s="162"/>
      <c r="M152" s="166"/>
      <c r="T152" s="167"/>
      <c r="AT152" s="163" t="s">
        <v>138</v>
      </c>
      <c r="AU152" s="163" t="s">
        <v>24</v>
      </c>
      <c r="AV152" s="14" t="s">
        <v>24</v>
      </c>
      <c r="AW152" s="14" t="s">
        <v>140</v>
      </c>
      <c r="AX152" s="14" t="s">
        <v>81</v>
      </c>
      <c r="AY152" s="163" t="s">
        <v>127</v>
      </c>
    </row>
    <row r="153" spans="2:51" s="14" customFormat="1" ht="11.25">
      <c r="B153" s="162"/>
      <c r="D153" s="148" t="s">
        <v>138</v>
      </c>
      <c r="E153" s="163" t="s">
        <v>3</v>
      </c>
      <c r="F153" s="164" t="s">
        <v>1129</v>
      </c>
      <c r="H153" s="163" t="s">
        <v>3</v>
      </c>
      <c r="I153" s="165"/>
      <c r="L153" s="162"/>
      <c r="M153" s="166"/>
      <c r="T153" s="167"/>
      <c r="AT153" s="163" t="s">
        <v>138</v>
      </c>
      <c r="AU153" s="163" t="s">
        <v>24</v>
      </c>
      <c r="AV153" s="14" t="s">
        <v>24</v>
      </c>
      <c r="AW153" s="14" t="s">
        <v>140</v>
      </c>
      <c r="AX153" s="14" t="s">
        <v>81</v>
      </c>
      <c r="AY153" s="163" t="s">
        <v>127</v>
      </c>
    </row>
    <row r="154" spans="2:51" s="14" customFormat="1" ht="11.25">
      <c r="B154" s="162"/>
      <c r="D154" s="148" t="s">
        <v>138</v>
      </c>
      <c r="E154" s="163" t="s">
        <v>3</v>
      </c>
      <c r="F154" s="164" t="s">
        <v>1130</v>
      </c>
      <c r="H154" s="163" t="s">
        <v>3</v>
      </c>
      <c r="I154" s="165"/>
      <c r="L154" s="162"/>
      <c r="M154" s="166"/>
      <c r="T154" s="167"/>
      <c r="AT154" s="163" t="s">
        <v>138</v>
      </c>
      <c r="AU154" s="163" t="s">
        <v>24</v>
      </c>
      <c r="AV154" s="14" t="s">
        <v>24</v>
      </c>
      <c r="AW154" s="14" t="s">
        <v>140</v>
      </c>
      <c r="AX154" s="14" t="s">
        <v>81</v>
      </c>
      <c r="AY154" s="163" t="s">
        <v>127</v>
      </c>
    </row>
    <row r="155" spans="2:51" s="14" customFormat="1" ht="11.25">
      <c r="B155" s="162"/>
      <c r="D155" s="148" t="s">
        <v>138</v>
      </c>
      <c r="E155" s="163" t="s">
        <v>3</v>
      </c>
      <c r="F155" s="164" t="s">
        <v>1131</v>
      </c>
      <c r="H155" s="163" t="s">
        <v>3</v>
      </c>
      <c r="I155" s="165"/>
      <c r="L155" s="162"/>
      <c r="M155" s="166"/>
      <c r="T155" s="167"/>
      <c r="AT155" s="163" t="s">
        <v>138</v>
      </c>
      <c r="AU155" s="163" t="s">
        <v>24</v>
      </c>
      <c r="AV155" s="14" t="s">
        <v>24</v>
      </c>
      <c r="AW155" s="14" t="s">
        <v>140</v>
      </c>
      <c r="AX155" s="14" t="s">
        <v>81</v>
      </c>
      <c r="AY155" s="163" t="s">
        <v>127</v>
      </c>
    </row>
    <row r="156" spans="2:51" s="12" customFormat="1" ht="11.25">
      <c r="B156" s="147"/>
      <c r="D156" s="148" t="s">
        <v>138</v>
      </c>
      <c r="E156" s="149" t="s">
        <v>3</v>
      </c>
      <c r="F156" s="150" t="s">
        <v>808</v>
      </c>
      <c r="H156" s="151">
        <v>1</v>
      </c>
      <c r="I156" s="152"/>
      <c r="L156" s="147"/>
      <c r="M156" s="153"/>
      <c r="T156" s="154"/>
      <c r="AT156" s="149" t="s">
        <v>138</v>
      </c>
      <c r="AU156" s="149" t="s">
        <v>24</v>
      </c>
      <c r="AV156" s="12" t="s">
        <v>90</v>
      </c>
      <c r="AW156" s="12" t="s">
        <v>140</v>
      </c>
      <c r="AX156" s="12" t="s">
        <v>81</v>
      </c>
      <c r="AY156" s="149" t="s">
        <v>127</v>
      </c>
    </row>
    <row r="157" spans="2:51" s="13" customFormat="1" ht="11.25">
      <c r="B157" s="155"/>
      <c r="D157" s="148" t="s">
        <v>138</v>
      </c>
      <c r="E157" s="156" t="s">
        <v>3</v>
      </c>
      <c r="F157" s="157" t="s">
        <v>141</v>
      </c>
      <c r="H157" s="158">
        <v>1</v>
      </c>
      <c r="I157" s="159"/>
      <c r="L157" s="155"/>
      <c r="M157" s="168"/>
      <c r="N157" s="169"/>
      <c r="O157" s="169"/>
      <c r="P157" s="169"/>
      <c r="Q157" s="169"/>
      <c r="R157" s="169"/>
      <c r="S157" s="169"/>
      <c r="T157" s="170"/>
      <c r="AT157" s="156" t="s">
        <v>138</v>
      </c>
      <c r="AU157" s="156" t="s">
        <v>24</v>
      </c>
      <c r="AV157" s="13" t="s">
        <v>134</v>
      </c>
      <c r="AW157" s="13" t="s">
        <v>140</v>
      </c>
      <c r="AX157" s="13" t="s">
        <v>24</v>
      </c>
      <c r="AY157" s="156" t="s">
        <v>127</v>
      </c>
    </row>
    <row r="158" spans="2:51" s="1" customFormat="1" ht="6.95" customHeight="1">
      <c r="B158" s="43"/>
      <c r="C158" s="44"/>
      <c r="D158" s="44"/>
      <c r="E158" s="44"/>
      <c r="F158" s="44"/>
      <c r="G158" s="44"/>
      <c r="H158" s="44"/>
      <c r="I158" s="44"/>
      <c r="J158" s="44"/>
      <c r="K158" s="44"/>
      <c r="L158" s="34"/>
    </row>
  </sheetData>
  <autoFilter ref="C79:K157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92" customWidth="1"/>
    <col min="2" max="2" width="1.6640625" style="192" customWidth="1"/>
    <col min="3" max="4" width="5" style="192" customWidth="1"/>
    <col min="5" max="5" width="11.6640625" style="192" customWidth="1"/>
    <col min="6" max="6" width="9.1640625" style="192" customWidth="1"/>
    <col min="7" max="7" width="5" style="192" customWidth="1"/>
    <col min="8" max="8" width="77.83203125" style="192" customWidth="1"/>
    <col min="9" max="10" width="20" style="192" customWidth="1"/>
    <col min="11" max="11" width="1.6640625" style="192" customWidth="1"/>
  </cols>
  <sheetData>
    <row r="1" spans="2:11" customFormat="1" ht="37.5" customHeight="1"/>
    <row r="2" spans="2:11" customFormat="1" ht="7.5" customHeight="1">
      <c r="B2" s="193"/>
      <c r="C2" s="194"/>
      <c r="D2" s="194"/>
      <c r="E2" s="194"/>
      <c r="F2" s="194"/>
      <c r="G2" s="194"/>
      <c r="H2" s="194"/>
      <c r="I2" s="194"/>
      <c r="J2" s="194"/>
      <c r="K2" s="195"/>
    </row>
    <row r="3" spans="2:11" s="16" customFormat="1" ht="45" customHeight="1">
      <c r="B3" s="196"/>
      <c r="C3" s="321" t="s">
        <v>1132</v>
      </c>
      <c r="D3" s="321"/>
      <c r="E3" s="321"/>
      <c r="F3" s="321"/>
      <c r="G3" s="321"/>
      <c r="H3" s="321"/>
      <c r="I3" s="321"/>
      <c r="J3" s="321"/>
      <c r="K3" s="197"/>
    </row>
    <row r="4" spans="2:11" customFormat="1" ht="25.5" customHeight="1">
      <c r="B4" s="198"/>
      <c r="C4" s="320" t="s">
        <v>1133</v>
      </c>
      <c r="D4" s="320"/>
      <c r="E4" s="320"/>
      <c r="F4" s="320"/>
      <c r="G4" s="320"/>
      <c r="H4" s="320"/>
      <c r="I4" s="320"/>
      <c r="J4" s="320"/>
      <c r="K4" s="199"/>
    </row>
    <row r="5" spans="2:11" customFormat="1" ht="5.25" customHeight="1">
      <c r="B5" s="198"/>
      <c r="C5" s="200"/>
      <c r="D5" s="200"/>
      <c r="E5" s="200"/>
      <c r="F5" s="200"/>
      <c r="G5" s="200"/>
      <c r="H5" s="200"/>
      <c r="I5" s="200"/>
      <c r="J5" s="200"/>
      <c r="K5" s="199"/>
    </row>
    <row r="6" spans="2:11" customFormat="1" ht="15" customHeight="1">
      <c r="B6" s="198"/>
      <c r="C6" s="319" t="s">
        <v>1134</v>
      </c>
      <c r="D6" s="319"/>
      <c r="E6" s="319"/>
      <c r="F6" s="319"/>
      <c r="G6" s="319"/>
      <c r="H6" s="319"/>
      <c r="I6" s="319"/>
      <c r="J6" s="319"/>
      <c r="K6" s="199"/>
    </row>
    <row r="7" spans="2:11" customFormat="1" ht="15" customHeight="1">
      <c r="B7" s="202"/>
      <c r="C7" s="319" t="s">
        <v>1135</v>
      </c>
      <c r="D7" s="319"/>
      <c r="E7" s="319"/>
      <c r="F7" s="319"/>
      <c r="G7" s="319"/>
      <c r="H7" s="319"/>
      <c r="I7" s="319"/>
      <c r="J7" s="319"/>
      <c r="K7" s="199"/>
    </row>
    <row r="8" spans="2:11" customFormat="1" ht="12.75" customHeight="1">
      <c r="B8" s="202"/>
      <c r="C8" s="201"/>
      <c r="D8" s="201"/>
      <c r="E8" s="201"/>
      <c r="F8" s="201"/>
      <c r="G8" s="201"/>
      <c r="H8" s="201"/>
      <c r="I8" s="201"/>
      <c r="J8" s="201"/>
      <c r="K8" s="199"/>
    </row>
    <row r="9" spans="2:11" customFormat="1" ht="15" customHeight="1">
      <c r="B9" s="202"/>
      <c r="C9" s="319" t="s">
        <v>1136</v>
      </c>
      <c r="D9" s="319"/>
      <c r="E9" s="319"/>
      <c r="F9" s="319"/>
      <c r="G9" s="319"/>
      <c r="H9" s="319"/>
      <c r="I9" s="319"/>
      <c r="J9" s="319"/>
      <c r="K9" s="199"/>
    </row>
    <row r="10" spans="2:11" customFormat="1" ht="15" customHeight="1">
      <c r="B10" s="202"/>
      <c r="C10" s="201"/>
      <c r="D10" s="319" t="s">
        <v>1137</v>
      </c>
      <c r="E10" s="319"/>
      <c r="F10" s="319"/>
      <c r="G10" s="319"/>
      <c r="H10" s="319"/>
      <c r="I10" s="319"/>
      <c r="J10" s="319"/>
      <c r="K10" s="199"/>
    </row>
    <row r="11" spans="2:11" customFormat="1" ht="15" customHeight="1">
      <c r="B11" s="202"/>
      <c r="C11" s="203"/>
      <c r="D11" s="319" t="s">
        <v>1138</v>
      </c>
      <c r="E11" s="319"/>
      <c r="F11" s="319"/>
      <c r="G11" s="319"/>
      <c r="H11" s="319"/>
      <c r="I11" s="319"/>
      <c r="J11" s="319"/>
      <c r="K11" s="199"/>
    </row>
    <row r="12" spans="2:11" customFormat="1" ht="15" customHeight="1">
      <c r="B12" s="202"/>
      <c r="C12" s="203"/>
      <c r="D12" s="201"/>
      <c r="E12" s="201"/>
      <c r="F12" s="201"/>
      <c r="G12" s="201"/>
      <c r="H12" s="201"/>
      <c r="I12" s="201"/>
      <c r="J12" s="201"/>
      <c r="K12" s="199"/>
    </row>
    <row r="13" spans="2:11" customFormat="1" ht="15" customHeight="1">
      <c r="B13" s="202"/>
      <c r="C13" s="203"/>
      <c r="D13" s="204" t="s">
        <v>1139</v>
      </c>
      <c r="E13" s="201"/>
      <c r="F13" s="201"/>
      <c r="G13" s="201"/>
      <c r="H13" s="201"/>
      <c r="I13" s="201"/>
      <c r="J13" s="201"/>
      <c r="K13" s="199"/>
    </row>
    <row r="14" spans="2:11" customFormat="1" ht="12.75" customHeight="1">
      <c r="B14" s="202"/>
      <c r="C14" s="203"/>
      <c r="D14" s="203"/>
      <c r="E14" s="203"/>
      <c r="F14" s="203"/>
      <c r="G14" s="203"/>
      <c r="H14" s="203"/>
      <c r="I14" s="203"/>
      <c r="J14" s="203"/>
      <c r="K14" s="199"/>
    </row>
    <row r="15" spans="2:11" customFormat="1" ht="15" customHeight="1">
      <c r="B15" s="202"/>
      <c r="C15" s="203"/>
      <c r="D15" s="319" t="s">
        <v>1140</v>
      </c>
      <c r="E15" s="319"/>
      <c r="F15" s="319"/>
      <c r="G15" s="319"/>
      <c r="H15" s="319"/>
      <c r="I15" s="319"/>
      <c r="J15" s="319"/>
      <c r="K15" s="199"/>
    </row>
    <row r="16" spans="2:11" customFormat="1" ht="15" customHeight="1">
      <c r="B16" s="202"/>
      <c r="C16" s="203"/>
      <c r="D16" s="319" t="s">
        <v>1141</v>
      </c>
      <c r="E16" s="319"/>
      <c r="F16" s="319"/>
      <c r="G16" s="319"/>
      <c r="H16" s="319"/>
      <c r="I16" s="319"/>
      <c r="J16" s="319"/>
      <c r="K16" s="199"/>
    </row>
    <row r="17" spans="2:11" customFormat="1" ht="15" customHeight="1">
      <c r="B17" s="202"/>
      <c r="C17" s="203"/>
      <c r="D17" s="319" t="s">
        <v>1142</v>
      </c>
      <c r="E17" s="319"/>
      <c r="F17" s="319"/>
      <c r="G17" s="319"/>
      <c r="H17" s="319"/>
      <c r="I17" s="319"/>
      <c r="J17" s="319"/>
      <c r="K17" s="199"/>
    </row>
    <row r="18" spans="2:11" customFormat="1" ht="15" customHeight="1">
      <c r="B18" s="202"/>
      <c r="C18" s="203"/>
      <c r="D18" s="203"/>
      <c r="E18" s="205" t="s">
        <v>88</v>
      </c>
      <c r="F18" s="319" t="s">
        <v>1143</v>
      </c>
      <c r="G18" s="319"/>
      <c r="H18" s="319"/>
      <c r="I18" s="319"/>
      <c r="J18" s="319"/>
      <c r="K18" s="199"/>
    </row>
    <row r="19" spans="2:11" customFormat="1" ht="15" customHeight="1">
      <c r="B19" s="202"/>
      <c r="C19" s="203"/>
      <c r="D19" s="203"/>
      <c r="E19" s="205" t="s">
        <v>1144</v>
      </c>
      <c r="F19" s="319" t="s">
        <v>1145</v>
      </c>
      <c r="G19" s="319"/>
      <c r="H19" s="319"/>
      <c r="I19" s="319"/>
      <c r="J19" s="319"/>
      <c r="K19" s="199"/>
    </row>
    <row r="20" spans="2:11" customFormat="1" ht="15" customHeight="1">
      <c r="B20" s="202"/>
      <c r="C20" s="203"/>
      <c r="D20" s="203"/>
      <c r="E20" s="205" t="s">
        <v>1146</v>
      </c>
      <c r="F20" s="319" t="s">
        <v>1147</v>
      </c>
      <c r="G20" s="319"/>
      <c r="H20" s="319"/>
      <c r="I20" s="319"/>
      <c r="J20" s="319"/>
      <c r="K20" s="199"/>
    </row>
    <row r="21" spans="2:11" customFormat="1" ht="15" customHeight="1">
      <c r="B21" s="202"/>
      <c r="C21" s="203"/>
      <c r="D21" s="203"/>
      <c r="E21" s="205" t="s">
        <v>100</v>
      </c>
      <c r="F21" s="319" t="s">
        <v>1055</v>
      </c>
      <c r="G21" s="319"/>
      <c r="H21" s="319"/>
      <c r="I21" s="319"/>
      <c r="J21" s="319"/>
      <c r="K21" s="199"/>
    </row>
    <row r="22" spans="2:11" customFormat="1" ht="15" customHeight="1">
      <c r="B22" s="202"/>
      <c r="C22" s="203"/>
      <c r="D22" s="203"/>
      <c r="E22" s="205" t="s">
        <v>1148</v>
      </c>
      <c r="F22" s="319" t="s">
        <v>1149</v>
      </c>
      <c r="G22" s="319"/>
      <c r="H22" s="319"/>
      <c r="I22" s="319"/>
      <c r="J22" s="319"/>
      <c r="K22" s="199"/>
    </row>
    <row r="23" spans="2:11" customFormat="1" ht="15" customHeight="1">
      <c r="B23" s="202"/>
      <c r="C23" s="203"/>
      <c r="D23" s="203"/>
      <c r="E23" s="205" t="s">
        <v>1150</v>
      </c>
      <c r="F23" s="319" t="s">
        <v>1151</v>
      </c>
      <c r="G23" s="319"/>
      <c r="H23" s="319"/>
      <c r="I23" s="319"/>
      <c r="J23" s="319"/>
      <c r="K23" s="199"/>
    </row>
    <row r="24" spans="2:11" customFormat="1" ht="12.75" customHeight="1">
      <c r="B24" s="202"/>
      <c r="C24" s="203"/>
      <c r="D24" s="203"/>
      <c r="E24" s="203"/>
      <c r="F24" s="203"/>
      <c r="G24" s="203"/>
      <c r="H24" s="203"/>
      <c r="I24" s="203"/>
      <c r="J24" s="203"/>
      <c r="K24" s="199"/>
    </row>
    <row r="25" spans="2:11" customFormat="1" ht="15" customHeight="1">
      <c r="B25" s="202"/>
      <c r="C25" s="319" t="s">
        <v>1152</v>
      </c>
      <c r="D25" s="319"/>
      <c r="E25" s="319"/>
      <c r="F25" s="319"/>
      <c r="G25" s="319"/>
      <c r="H25" s="319"/>
      <c r="I25" s="319"/>
      <c r="J25" s="319"/>
      <c r="K25" s="199"/>
    </row>
    <row r="26" spans="2:11" customFormat="1" ht="15" customHeight="1">
      <c r="B26" s="202"/>
      <c r="C26" s="319" t="s">
        <v>1153</v>
      </c>
      <c r="D26" s="319"/>
      <c r="E26" s="319"/>
      <c r="F26" s="319"/>
      <c r="G26" s="319"/>
      <c r="H26" s="319"/>
      <c r="I26" s="319"/>
      <c r="J26" s="319"/>
      <c r="K26" s="199"/>
    </row>
    <row r="27" spans="2:11" customFormat="1" ht="15" customHeight="1">
      <c r="B27" s="202"/>
      <c r="C27" s="201"/>
      <c r="D27" s="319" t="s">
        <v>1154</v>
      </c>
      <c r="E27" s="319"/>
      <c r="F27" s="319"/>
      <c r="G27" s="319"/>
      <c r="H27" s="319"/>
      <c r="I27" s="319"/>
      <c r="J27" s="319"/>
      <c r="K27" s="199"/>
    </row>
    <row r="28" spans="2:11" customFormat="1" ht="15" customHeight="1">
      <c r="B28" s="202"/>
      <c r="C28" s="203"/>
      <c r="D28" s="319" t="s">
        <v>1155</v>
      </c>
      <c r="E28" s="319"/>
      <c r="F28" s="319"/>
      <c r="G28" s="319"/>
      <c r="H28" s="319"/>
      <c r="I28" s="319"/>
      <c r="J28" s="319"/>
      <c r="K28" s="199"/>
    </row>
    <row r="29" spans="2:11" customFormat="1" ht="12.75" customHeight="1">
      <c r="B29" s="202"/>
      <c r="C29" s="203"/>
      <c r="D29" s="203"/>
      <c r="E29" s="203"/>
      <c r="F29" s="203"/>
      <c r="G29" s="203"/>
      <c r="H29" s="203"/>
      <c r="I29" s="203"/>
      <c r="J29" s="203"/>
      <c r="K29" s="199"/>
    </row>
    <row r="30" spans="2:11" customFormat="1" ht="15" customHeight="1">
      <c r="B30" s="202"/>
      <c r="C30" s="203"/>
      <c r="D30" s="319" t="s">
        <v>1156</v>
      </c>
      <c r="E30" s="319"/>
      <c r="F30" s="319"/>
      <c r="G30" s="319"/>
      <c r="H30" s="319"/>
      <c r="I30" s="319"/>
      <c r="J30" s="319"/>
      <c r="K30" s="199"/>
    </row>
    <row r="31" spans="2:11" customFormat="1" ht="15" customHeight="1">
      <c r="B31" s="202"/>
      <c r="C31" s="203"/>
      <c r="D31" s="319" t="s">
        <v>1157</v>
      </c>
      <c r="E31" s="319"/>
      <c r="F31" s="319"/>
      <c r="G31" s="319"/>
      <c r="H31" s="319"/>
      <c r="I31" s="319"/>
      <c r="J31" s="319"/>
      <c r="K31" s="199"/>
    </row>
    <row r="32" spans="2:11" customFormat="1" ht="12.75" customHeight="1">
      <c r="B32" s="202"/>
      <c r="C32" s="203"/>
      <c r="D32" s="203"/>
      <c r="E32" s="203"/>
      <c r="F32" s="203"/>
      <c r="G32" s="203"/>
      <c r="H32" s="203"/>
      <c r="I32" s="203"/>
      <c r="J32" s="203"/>
      <c r="K32" s="199"/>
    </row>
    <row r="33" spans="2:11" customFormat="1" ht="15" customHeight="1">
      <c r="B33" s="202"/>
      <c r="C33" s="203"/>
      <c r="D33" s="319" t="s">
        <v>1158</v>
      </c>
      <c r="E33" s="319"/>
      <c r="F33" s="319"/>
      <c r="G33" s="319"/>
      <c r="H33" s="319"/>
      <c r="I33" s="319"/>
      <c r="J33" s="319"/>
      <c r="K33" s="199"/>
    </row>
    <row r="34" spans="2:11" customFormat="1" ht="15" customHeight="1">
      <c r="B34" s="202"/>
      <c r="C34" s="203"/>
      <c r="D34" s="319" t="s">
        <v>1159</v>
      </c>
      <c r="E34" s="319"/>
      <c r="F34" s="319"/>
      <c r="G34" s="319"/>
      <c r="H34" s="319"/>
      <c r="I34" s="319"/>
      <c r="J34" s="319"/>
      <c r="K34" s="199"/>
    </row>
    <row r="35" spans="2:11" customFormat="1" ht="15" customHeight="1">
      <c r="B35" s="202"/>
      <c r="C35" s="203"/>
      <c r="D35" s="319" t="s">
        <v>1160</v>
      </c>
      <c r="E35" s="319"/>
      <c r="F35" s="319"/>
      <c r="G35" s="319"/>
      <c r="H35" s="319"/>
      <c r="I35" s="319"/>
      <c r="J35" s="319"/>
      <c r="K35" s="199"/>
    </row>
    <row r="36" spans="2:11" customFormat="1" ht="15" customHeight="1">
      <c r="B36" s="202"/>
      <c r="C36" s="203"/>
      <c r="D36" s="201"/>
      <c r="E36" s="204" t="s">
        <v>114</v>
      </c>
      <c r="F36" s="201"/>
      <c r="G36" s="319" t="s">
        <v>1161</v>
      </c>
      <c r="H36" s="319"/>
      <c r="I36" s="319"/>
      <c r="J36" s="319"/>
      <c r="K36" s="199"/>
    </row>
    <row r="37" spans="2:11" customFormat="1" ht="30.75" customHeight="1">
      <c r="B37" s="202"/>
      <c r="C37" s="203"/>
      <c r="D37" s="201"/>
      <c r="E37" s="204" t="s">
        <v>1162</v>
      </c>
      <c r="F37" s="201"/>
      <c r="G37" s="319" t="s">
        <v>1163</v>
      </c>
      <c r="H37" s="319"/>
      <c r="I37" s="319"/>
      <c r="J37" s="319"/>
      <c r="K37" s="199"/>
    </row>
    <row r="38" spans="2:11" customFormat="1" ht="15" customHeight="1">
      <c r="B38" s="202"/>
      <c r="C38" s="203"/>
      <c r="D38" s="201"/>
      <c r="E38" s="204" t="s">
        <v>62</v>
      </c>
      <c r="F38" s="201"/>
      <c r="G38" s="319" t="s">
        <v>1164</v>
      </c>
      <c r="H38" s="319"/>
      <c r="I38" s="319"/>
      <c r="J38" s="319"/>
      <c r="K38" s="199"/>
    </row>
    <row r="39" spans="2:11" customFormat="1" ht="15" customHeight="1">
      <c r="B39" s="202"/>
      <c r="C39" s="203"/>
      <c r="D39" s="201"/>
      <c r="E39" s="204" t="s">
        <v>63</v>
      </c>
      <c r="F39" s="201"/>
      <c r="G39" s="319" t="s">
        <v>1165</v>
      </c>
      <c r="H39" s="319"/>
      <c r="I39" s="319"/>
      <c r="J39" s="319"/>
      <c r="K39" s="199"/>
    </row>
    <row r="40" spans="2:11" customFormat="1" ht="15" customHeight="1">
      <c r="B40" s="202"/>
      <c r="C40" s="203"/>
      <c r="D40" s="201"/>
      <c r="E40" s="204" t="s">
        <v>115</v>
      </c>
      <c r="F40" s="201"/>
      <c r="G40" s="319" t="s">
        <v>1166</v>
      </c>
      <c r="H40" s="319"/>
      <c r="I40" s="319"/>
      <c r="J40" s="319"/>
      <c r="K40" s="199"/>
    </row>
    <row r="41" spans="2:11" customFormat="1" ht="15" customHeight="1">
      <c r="B41" s="202"/>
      <c r="C41" s="203"/>
      <c r="D41" s="201"/>
      <c r="E41" s="204" t="s">
        <v>116</v>
      </c>
      <c r="F41" s="201"/>
      <c r="G41" s="319" t="s">
        <v>1167</v>
      </c>
      <c r="H41" s="319"/>
      <c r="I41" s="319"/>
      <c r="J41" s="319"/>
      <c r="K41" s="199"/>
    </row>
    <row r="42" spans="2:11" customFormat="1" ht="15" customHeight="1">
      <c r="B42" s="202"/>
      <c r="C42" s="203"/>
      <c r="D42" s="201"/>
      <c r="E42" s="204" t="s">
        <v>1168</v>
      </c>
      <c r="F42" s="201"/>
      <c r="G42" s="319" t="s">
        <v>1169</v>
      </c>
      <c r="H42" s="319"/>
      <c r="I42" s="319"/>
      <c r="J42" s="319"/>
      <c r="K42" s="199"/>
    </row>
    <row r="43" spans="2:11" customFormat="1" ht="15" customHeight="1">
      <c r="B43" s="202"/>
      <c r="C43" s="203"/>
      <c r="D43" s="201"/>
      <c r="E43" s="204"/>
      <c r="F43" s="201"/>
      <c r="G43" s="319" t="s">
        <v>1170</v>
      </c>
      <c r="H43" s="319"/>
      <c r="I43" s="319"/>
      <c r="J43" s="319"/>
      <c r="K43" s="199"/>
    </row>
    <row r="44" spans="2:11" customFormat="1" ht="15" customHeight="1">
      <c r="B44" s="202"/>
      <c r="C44" s="203"/>
      <c r="D44" s="201"/>
      <c r="E44" s="204" t="s">
        <v>1171</v>
      </c>
      <c r="F44" s="201"/>
      <c r="G44" s="319" t="s">
        <v>1172</v>
      </c>
      <c r="H44" s="319"/>
      <c r="I44" s="319"/>
      <c r="J44" s="319"/>
      <c r="K44" s="199"/>
    </row>
    <row r="45" spans="2:11" customFormat="1" ht="15" customHeight="1">
      <c r="B45" s="202"/>
      <c r="C45" s="203"/>
      <c r="D45" s="201"/>
      <c r="E45" s="204" t="s">
        <v>118</v>
      </c>
      <c r="F45" s="201"/>
      <c r="G45" s="319" t="s">
        <v>1173</v>
      </c>
      <c r="H45" s="319"/>
      <c r="I45" s="319"/>
      <c r="J45" s="319"/>
      <c r="K45" s="199"/>
    </row>
    <row r="46" spans="2:11" customFormat="1" ht="12.75" customHeight="1">
      <c r="B46" s="202"/>
      <c r="C46" s="203"/>
      <c r="D46" s="201"/>
      <c r="E46" s="201"/>
      <c r="F46" s="201"/>
      <c r="G46" s="201"/>
      <c r="H46" s="201"/>
      <c r="I46" s="201"/>
      <c r="J46" s="201"/>
      <c r="K46" s="199"/>
    </row>
    <row r="47" spans="2:11" customFormat="1" ht="15" customHeight="1">
      <c r="B47" s="202"/>
      <c r="C47" s="203"/>
      <c r="D47" s="319" t="s">
        <v>1174</v>
      </c>
      <c r="E47" s="319"/>
      <c r="F47" s="319"/>
      <c r="G47" s="319"/>
      <c r="H47" s="319"/>
      <c r="I47" s="319"/>
      <c r="J47" s="319"/>
      <c r="K47" s="199"/>
    </row>
    <row r="48" spans="2:11" customFormat="1" ht="15" customHeight="1">
      <c r="B48" s="202"/>
      <c r="C48" s="203"/>
      <c r="D48" s="203"/>
      <c r="E48" s="319" t="s">
        <v>1175</v>
      </c>
      <c r="F48" s="319"/>
      <c r="G48" s="319"/>
      <c r="H48" s="319"/>
      <c r="I48" s="319"/>
      <c r="J48" s="319"/>
      <c r="K48" s="199"/>
    </row>
    <row r="49" spans="2:11" customFormat="1" ht="15" customHeight="1">
      <c r="B49" s="202"/>
      <c r="C49" s="203"/>
      <c r="D49" s="203"/>
      <c r="E49" s="319" t="s">
        <v>1176</v>
      </c>
      <c r="F49" s="319"/>
      <c r="G49" s="319"/>
      <c r="H49" s="319"/>
      <c r="I49" s="319"/>
      <c r="J49" s="319"/>
      <c r="K49" s="199"/>
    </row>
    <row r="50" spans="2:11" customFormat="1" ht="15" customHeight="1">
      <c r="B50" s="202"/>
      <c r="C50" s="203"/>
      <c r="D50" s="203"/>
      <c r="E50" s="319" t="s">
        <v>1177</v>
      </c>
      <c r="F50" s="319"/>
      <c r="G50" s="319"/>
      <c r="H50" s="319"/>
      <c r="I50" s="319"/>
      <c r="J50" s="319"/>
      <c r="K50" s="199"/>
    </row>
    <row r="51" spans="2:11" customFormat="1" ht="15" customHeight="1">
      <c r="B51" s="202"/>
      <c r="C51" s="203"/>
      <c r="D51" s="319" t="s">
        <v>1178</v>
      </c>
      <c r="E51" s="319"/>
      <c r="F51" s="319"/>
      <c r="G51" s="319"/>
      <c r="H51" s="319"/>
      <c r="I51" s="319"/>
      <c r="J51" s="319"/>
      <c r="K51" s="199"/>
    </row>
    <row r="52" spans="2:11" customFormat="1" ht="25.5" customHeight="1">
      <c r="B52" s="198"/>
      <c r="C52" s="320" t="s">
        <v>1179</v>
      </c>
      <c r="D52" s="320"/>
      <c r="E52" s="320"/>
      <c r="F52" s="320"/>
      <c r="G52" s="320"/>
      <c r="H52" s="320"/>
      <c r="I52" s="320"/>
      <c r="J52" s="320"/>
      <c r="K52" s="199"/>
    </row>
    <row r="53" spans="2:11" customFormat="1" ht="5.25" customHeight="1">
      <c r="B53" s="198"/>
      <c r="C53" s="200"/>
      <c r="D53" s="200"/>
      <c r="E53" s="200"/>
      <c r="F53" s="200"/>
      <c r="G53" s="200"/>
      <c r="H53" s="200"/>
      <c r="I53" s="200"/>
      <c r="J53" s="200"/>
      <c r="K53" s="199"/>
    </row>
    <row r="54" spans="2:11" customFormat="1" ht="15" customHeight="1">
      <c r="B54" s="198"/>
      <c r="C54" s="319" t="s">
        <v>1180</v>
      </c>
      <c r="D54" s="319"/>
      <c r="E54" s="319"/>
      <c r="F54" s="319"/>
      <c r="G54" s="319"/>
      <c r="H54" s="319"/>
      <c r="I54" s="319"/>
      <c r="J54" s="319"/>
      <c r="K54" s="199"/>
    </row>
    <row r="55" spans="2:11" customFormat="1" ht="15" customHeight="1">
      <c r="B55" s="198"/>
      <c r="C55" s="319" t="s">
        <v>1181</v>
      </c>
      <c r="D55" s="319"/>
      <c r="E55" s="319"/>
      <c r="F55" s="319"/>
      <c r="G55" s="319"/>
      <c r="H55" s="319"/>
      <c r="I55" s="319"/>
      <c r="J55" s="319"/>
      <c r="K55" s="199"/>
    </row>
    <row r="56" spans="2:11" customFormat="1" ht="12.75" customHeight="1">
      <c r="B56" s="198"/>
      <c r="C56" s="201"/>
      <c r="D56" s="201"/>
      <c r="E56" s="201"/>
      <c r="F56" s="201"/>
      <c r="G56" s="201"/>
      <c r="H56" s="201"/>
      <c r="I56" s="201"/>
      <c r="J56" s="201"/>
      <c r="K56" s="199"/>
    </row>
    <row r="57" spans="2:11" customFormat="1" ht="15" customHeight="1">
      <c r="B57" s="198"/>
      <c r="C57" s="319" t="s">
        <v>1182</v>
      </c>
      <c r="D57" s="319"/>
      <c r="E57" s="319"/>
      <c r="F57" s="319"/>
      <c r="G57" s="319"/>
      <c r="H57" s="319"/>
      <c r="I57" s="319"/>
      <c r="J57" s="319"/>
      <c r="K57" s="199"/>
    </row>
    <row r="58" spans="2:11" customFormat="1" ht="15" customHeight="1">
      <c r="B58" s="198"/>
      <c r="C58" s="203"/>
      <c r="D58" s="319" t="s">
        <v>1183</v>
      </c>
      <c r="E58" s="319"/>
      <c r="F58" s="319"/>
      <c r="G58" s="319"/>
      <c r="H58" s="319"/>
      <c r="I58" s="319"/>
      <c r="J58" s="319"/>
      <c r="K58" s="199"/>
    </row>
    <row r="59" spans="2:11" customFormat="1" ht="15" customHeight="1">
      <c r="B59" s="198"/>
      <c r="C59" s="203"/>
      <c r="D59" s="319" t="s">
        <v>1184</v>
      </c>
      <c r="E59" s="319"/>
      <c r="F59" s="319"/>
      <c r="G59" s="319"/>
      <c r="H59" s="319"/>
      <c r="I59" s="319"/>
      <c r="J59" s="319"/>
      <c r="K59" s="199"/>
    </row>
    <row r="60" spans="2:11" customFormat="1" ht="15" customHeight="1">
      <c r="B60" s="198"/>
      <c r="C60" s="203"/>
      <c r="D60" s="319" t="s">
        <v>1185</v>
      </c>
      <c r="E60" s="319"/>
      <c r="F60" s="319"/>
      <c r="G60" s="319"/>
      <c r="H60" s="319"/>
      <c r="I60" s="319"/>
      <c r="J60" s="319"/>
      <c r="K60" s="199"/>
    </row>
    <row r="61" spans="2:11" customFormat="1" ht="15" customHeight="1">
      <c r="B61" s="198"/>
      <c r="C61" s="203"/>
      <c r="D61" s="319" t="s">
        <v>1186</v>
      </c>
      <c r="E61" s="319"/>
      <c r="F61" s="319"/>
      <c r="G61" s="319"/>
      <c r="H61" s="319"/>
      <c r="I61" s="319"/>
      <c r="J61" s="319"/>
      <c r="K61" s="199"/>
    </row>
    <row r="62" spans="2:11" customFormat="1" ht="15" customHeight="1">
      <c r="B62" s="198"/>
      <c r="C62" s="203"/>
      <c r="D62" s="322" t="s">
        <v>1187</v>
      </c>
      <c r="E62" s="322"/>
      <c r="F62" s="322"/>
      <c r="G62" s="322"/>
      <c r="H62" s="322"/>
      <c r="I62" s="322"/>
      <c r="J62" s="322"/>
      <c r="K62" s="199"/>
    </row>
    <row r="63" spans="2:11" customFormat="1" ht="15" customHeight="1">
      <c r="B63" s="198"/>
      <c r="C63" s="203"/>
      <c r="D63" s="319" t="s">
        <v>1188</v>
      </c>
      <c r="E63" s="319"/>
      <c r="F63" s="319"/>
      <c r="G63" s="319"/>
      <c r="H63" s="319"/>
      <c r="I63" s="319"/>
      <c r="J63" s="319"/>
      <c r="K63" s="199"/>
    </row>
    <row r="64" spans="2:11" customFormat="1" ht="12.75" customHeight="1">
      <c r="B64" s="198"/>
      <c r="C64" s="203"/>
      <c r="D64" s="203"/>
      <c r="E64" s="206"/>
      <c r="F64" s="203"/>
      <c r="G64" s="203"/>
      <c r="H64" s="203"/>
      <c r="I64" s="203"/>
      <c r="J64" s="203"/>
      <c r="K64" s="199"/>
    </row>
    <row r="65" spans="2:11" customFormat="1" ht="15" customHeight="1">
      <c r="B65" s="198"/>
      <c r="C65" s="203"/>
      <c r="D65" s="319" t="s">
        <v>1189</v>
      </c>
      <c r="E65" s="319"/>
      <c r="F65" s="319"/>
      <c r="G65" s="319"/>
      <c r="H65" s="319"/>
      <c r="I65" s="319"/>
      <c r="J65" s="319"/>
      <c r="K65" s="199"/>
    </row>
    <row r="66" spans="2:11" customFormat="1" ht="15" customHeight="1">
      <c r="B66" s="198"/>
      <c r="C66" s="203"/>
      <c r="D66" s="322" t="s">
        <v>1190</v>
      </c>
      <c r="E66" s="322"/>
      <c r="F66" s="322"/>
      <c r="G66" s="322"/>
      <c r="H66" s="322"/>
      <c r="I66" s="322"/>
      <c r="J66" s="322"/>
      <c r="K66" s="199"/>
    </row>
    <row r="67" spans="2:11" customFormat="1" ht="15" customHeight="1">
      <c r="B67" s="198"/>
      <c r="C67" s="203"/>
      <c r="D67" s="319" t="s">
        <v>1191</v>
      </c>
      <c r="E67" s="319"/>
      <c r="F67" s="319"/>
      <c r="G67" s="319"/>
      <c r="H67" s="319"/>
      <c r="I67" s="319"/>
      <c r="J67" s="319"/>
      <c r="K67" s="199"/>
    </row>
    <row r="68" spans="2:11" customFormat="1" ht="15" customHeight="1">
      <c r="B68" s="198"/>
      <c r="C68" s="203"/>
      <c r="D68" s="319" t="s">
        <v>1192</v>
      </c>
      <c r="E68" s="319"/>
      <c r="F68" s="319"/>
      <c r="G68" s="319"/>
      <c r="H68" s="319"/>
      <c r="I68" s="319"/>
      <c r="J68" s="319"/>
      <c r="K68" s="199"/>
    </row>
    <row r="69" spans="2:11" customFormat="1" ht="15" customHeight="1">
      <c r="B69" s="198"/>
      <c r="C69" s="203"/>
      <c r="D69" s="319" t="s">
        <v>1193</v>
      </c>
      <c r="E69" s="319"/>
      <c r="F69" s="319"/>
      <c r="G69" s="319"/>
      <c r="H69" s="319"/>
      <c r="I69" s="319"/>
      <c r="J69" s="319"/>
      <c r="K69" s="199"/>
    </row>
    <row r="70" spans="2:11" customFormat="1" ht="15" customHeight="1">
      <c r="B70" s="198"/>
      <c r="C70" s="203"/>
      <c r="D70" s="319" t="s">
        <v>1194</v>
      </c>
      <c r="E70" s="319"/>
      <c r="F70" s="319"/>
      <c r="G70" s="319"/>
      <c r="H70" s="319"/>
      <c r="I70" s="319"/>
      <c r="J70" s="319"/>
      <c r="K70" s="199"/>
    </row>
    <row r="71" spans="2:11" customFormat="1" ht="12.75" customHeight="1">
      <c r="B71" s="207"/>
      <c r="C71" s="208"/>
      <c r="D71" s="208"/>
      <c r="E71" s="208"/>
      <c r="F71" s="208"/>
      <c r="G71" s="208"/>
      <c r="H71" s="208"/>
      <c r="I71" s="208"/>
      <c r="J71" s="208"/>
      <c r="K71" s="209"/>
    </row>
    <row r="72" spans="2:11" customFormat="1" ht="18.75" customHeight="1">
      <c r="B72" s="210"/>
      <c r="C72" s="210"/>
      <c r="D72" s="210"/>
      <c r="E72" s="210"/>
      <c r="F72" s="210"/>
      <c r="G72" s="210"/>
      <c r="H72" s="210"/>
      <c r="I72" s="210"/>
      <c r="J72" s="210"/>
      <c r="K72" s="211"/>
    </row>
    <row r="73" spans="2:11" customFormat="1" ht="18.75" customHeight="1">
      <c r="B73" s="211"/>
      <c r="C73" s="211"/>
      <c r="D73" s="211"/>
      <c r="E73" s="211"/>
      <c r="F73" s="211"/>
      <c r="G73" s="211"/>
      <c r="H73" s="211"/>
      <c r="I73" s="211"/>
      <c r="J73" s="211"/>
      <c r="K73" s="211"/>
    </row>
    <row r="74" spans="2:11" customFormat="1" ht="7.5" customHeight="1">
      <c r="B74" s="212"/>
      <c r="C74" s="213"/>
      <c r="D74" s="213"/>
      <c r="E74" s="213"/>
      <c r="F74" s="213"/>
      <c r="G74" s="213"/>
      <c r="H74" s="213"/>
      <c r="I74" s="213"/>
      <c r="J74" s="213"/>
      <c r="K74" s="214"/>
    </row>
    <row r="75" spans="2:11" customFormat="1" ht="45" customHeight="1">
      <c r="B75" s="215"/>
      <c r="C75" s="323" t="s">
        <v>1195</v>
      </c>
      <c r="D75" s="323"/>
      <c r="E75" s="323"/>
      <c r="F75" s="323"/>
      <c r="G75" s="323"/>
      <c r="H75" s="323"/>
      <c r="I75" s="323"/>
      <c r="J75" s="323"/>
      <c r="K75" s="216"/>
    </row>
    <row r="76" spans="2:11" customFormat="1" ht="17.25" customHeight="1">
      <c r="B76" s="215"/>
      <c r="C76" s="217" t="s">
        <v>1196</v>
      </c>
      <c r="D76" s="217"/>
      <c r="E76" s="217"/>
      <c r="F76" s="217" t="s">
        <v>1197</v>
      </c>
      <c r="G76" s="218"/>
      <c r="H76" s="217" t="s">
        <v>63</v>
      </c>
      <c r="I76" s="217" t="s">
        <v>66</v>
      </c>
      <c r="J76" s="217" t="s">
        <v>1198</v>
      </c>
      <c r="K76" s="216"/>
    </row>
    <row r="77" spans="2:11" customFormat="1" ht="17.25" customHeight="1">
      <c r="B77" s="215"/>
      <c r="C77" s="219" t="s">
        <v>1199</v>
      </c>
      <c r="D77" s="219"/>
      <c r="E77" s="219"/>
      <c r="F77" s="220" t="s">
        <v>1200</v>
      </c>
      <c r="G77" s="221"/>
      <c r="H77" s="219"/>
      <c r="I77" s="219"/>
      <c r="J77" s="219" t="s">
        <v>1201</v>
      </c>
      <c r="K77" s="216"/>
    </row>
    <row r="78" spans="2:11" customFormat="1" ht="5.25" customHeight="1">
      <c r="B78" s="215"/>
      <c r="C78" s="222"/>
      <c r="D78" s="222"/>
      <c r="E78" s="222"/>
      <c r="F78" s="222"/>
      <c r="G78" s="223"/>
      <c r="H78" s="222"/>
      <c r="I78" s="222"/>
      <c r="J78" s="222"/>
      <c r="K78" s="216"/>
    </row>
    <row r="79" spans="2:11" customFormat="1" ht="15" customHeight="1">
      <c r="B79" s="215"/>
      <c r="C79" s="204" t="s">
        <v>62</v>
      </c>
      <c r="D79" s="224"/>
      <c r="E79" s="224"/>
      <c r="F79" s="225" t="s">
        <v>1202</v>
      </c>
      <c r="G79" s="226"/>
      <c r="H79" s="204" t="s">
        <v>1203</v>
      </c>
      <c r="I79" s="204" t="s">
        <v>1204</v>
      </c>
      <c r="J79" s="204">
        <v>20</v>
      </c>
      <c r="K79" s="216"/>
    </row>
    <row r="80" spans="2:11" customFormat="1" ht="15" customHeight="1">
      <c r="B80" s="215"/>
      <c r="C80" s="204" t="s">
        <v>1205</v>
      </c>
      <c r="D80" s="204"/>
      <c r="E80" s="204"/>
      <c r="F80" s="225" t="s">
        <v>1202</v>
      </c>
      <c r="G80" s="226"/>
      <c r="H80" s="204" t="s">
        <v>1206</v>
      </c>
      <c r="I80" s="204" t="s">
        <v>1204</v>
      </c>
      <c r="J80" s="204">
        <v>120</v>
      </c>
      <c r="K80" s="216"/>
    </row>
    <row r="81" spans="2:11" customFormat="1" ht="15" customHeight="1">
      <c r="B81" s="227"/>
      <c r="C81" s="204" t="s">
        <v>1207</v>
      </c>
      <c r="D81" s="204"/>
      <c r="E81" s="204"/>
      <c r="F81" s="225" t="s">
        <v>1208</v>
      </c>
      <c r="G81" s="226"/>
      <c r="H81" s="204" t="s">
        <v>1209</v>
      </c>
      <c r="I81" s="204" t="s">
        <v>1204</v>
      </c>
      <c r="J81" s="204">
        <v>50</v>
      </c>
      <c r="K81" s="216"/>
    </row>
    <row r="82" spans="2:11" customFormat="1" ht="15" customHeight="1">
      <c r="B82" s="227"/>
      <c r="C82" s="204" t="s">
        <v>1210</v>
      </c>
      <c r="D82" s="204"/>
      <c r="E82" s="204"/>
      <c r="F82" s="225" t="s">
        <v>1202</v>
      </c>
      <c r="G82" s="226"/>
      <c r="H82" s="204" t="s">
        <v>1211</v>
      </c>
      <c r="I82" s="204" t="s">
        <v>1212</v>
      </c>
      <c r="J82" s="204"/>
      <c r="K82" s="216"/>
    </row>
    <row r="83" spans="2:11" customFormat="1" ht="15" customHeight="1">
      <c r="B83" s="227"/>
      <c r="C83" s="204" t="s">
        <v>1213</v>
      </c>
      <c r="D83" s="204"/>
      <c r="E83" s="204"/>
      <c r="F83" s="225" t="s">
        <v>1208</v>
      </c>
      <c r="G83" s="204"/>
      <c r="H83" s="204" t="s">
        <v>1214</v>
      </c>
      <c r="I83" s="204" t="s">
        <v>1204</v>
      </c>
      <c r="J83" s="204">
        <v>15</v>
      </c>
      <c r="K83" s="216"/>
    </row>
    <row r="84" spans="2:11" customFormat="1" ht="15" customHeight="1">
      <c r="B84" s="227"/>
      <c r="C84" s="204" t="s">
        <v>1215</v>
      </c>
      <c r="D84" s="204"/>
      <c r="E84" s="204"/>
      <c r="F84" s="225" t="s">
        <v>1208</v>
      </c>
      <c r="G84" s="204"/>
      <c r="H84" s="204" t="s">
        <v>1216</v>
      </c>
      <c r="I84" s="204" t="s">
        <v>1204</v>
      </c>
      <c r="J84" s="204">
        <v>15</v>
      </c>
      <c r="K84" s="216"/>
    </row>
    <row r="85" spans="2:11" customFormat="1" ht="15" customHeight="1">
      <c r="B85" s="227"/>
      <c r="C85" s="204" t="s">
        <v>1217</v>
      </c>
      <c r="D85" s="204"/>
      <c r="E85" s="204"/>
      <c r="F85" s="225" t="s">
        <v>1208</v>
      </c>
      <c r="G85" s="204"/>
      <c r="H85" s="204" t="s">
        <v>1218</v>
      </c>
      <c r="I85" s="204" t="s">
        <v>1204</v>
      </c>
      <c r="J85" s="204">
        <v>20</v>
      </c>
      <c r="K85" s="216"/>
    </row>
    <row r="86" spans="2:11" customFormat="1" ht="15" customHeight="1">
      <c r="B86" s="227"/>
      <c r="C86" s="204" t="s">
        <v>1219</v>
      </c>
      <c r="D86" s="204"/>
      <c r="E86" s="204"/>
      <c r="F86" s="225" t="s">
        <v>1208</v>
      </c>
      <c r="G86" s="204"/>
      <c r="H86" s="204" t="s">
        <v>1220</v>
      </c>
      <c r="I86" s="204" t="s">
        <v>1204</v>
      </c>
      <c r="J86" s="204">
        <v>20</v>
      </c>
      <c r="K86" s="216"/>
    </row>
    <row r="87" spans="2:11" customFormat="1" ht="15" customHeight="1">
      <c r="B87" s="227"/>
      <c r="C87" s="204" t="s">
        <v>1221</v>
      </c>
      <c r="D87" s="204"/>
      <c r="E87" s="204"/>
      <c r="F87" s="225" t="s">
        <v>1208</v>
      </c>
      <c r="G87" s="226"/>
      <c r="H87" s="204" t="s">
        <v>1222</v>
      </c>
      <c r="I87" s="204" t="s">
        <v>1204</v>
      </c>
      <c r="J87" s="204">
        <v>50</v>
      </c>
      <c r="K87" s="216"/>
    </row>
    <row r="88" spans="2:11" customFormat="1" ht="15" customHeight="1">
      <c r="B88" s="227"/>
      <c r="C88" s="204" t="s">
        <v>1223</v>
      </c>
      <c r="D88" s="204"/>
      <c r="E88" s="204"/>
      <c r="F88" s="225" t="s">
        <v>1208</v>
      </c>
      <c r="G88" s="226"/>
      <c r="H88" s="204" t="s">
        <v>1224</v>
      </c>
      <c r="I88" s="204" t="s">
        <v>1204</v>
      </c>
      <c r="J88" s="204">
        <v>20</v>
      </c>
      <c r="K88" s="216"/>
    </row>
    <row r="89" spans="2:11" customFormat="1" ht="15" customHeight="1">
      <c r="B89" s="227"/>
      <c r="C89" s="204" t="s">
        <v>1225</v>
      </c>
      <c r="D89" s="204"/>
      <c r="E89" s="204"/>
      <c r="F89" s="225" t="s">
        <v>1208</v>
      </c>
      <c r="G89" s="226"/>
      <c r="H89" s="204" t="s">
        <v>1226</v>
      </c>
      <c r="I89" s="204" t="s">
        <v>1204</v>
      </c>
      <c r="J89" s="204">
        <v>20</v>
      </c>
      <c r="K89" s="216"/>
    </row>
    <row r="90" spans="2:11" customFormat="1" ht="15" customHeight="1">
      <c r="B90" s="227"/>
      <c r="C90" s="204" t="s">
        <v>1227</v>
      </c>
      <c r="D90" s="204"/>
      <c r="E90" s="204"/>
      <c r="F90" s="225" t="s">
        <v>1208</v>
      </c>
      <c r="G90" s="226"/>
      <c r="H90" s="204" t="s">
        <v>1228</v>
      </c>
      <c r="I90" s="204" t="s">
        <v>1204</v>
      </c>
      <c r="J90" s="204">
        <v>50</v>
      </c>
      <c r="K90" s="216"/>
    </row>
    <row r="91" spans="2:11" customFormat="1" ht="15" customHeight="1">
      <c r="B91" s="227"/>
      <c r="C91" s="204" t="s">
        <v>1229</v>
      </c>
      <c r="D91" s="204"/>
      <c r="E91" s="204"/>
      <c r="F91" s="225" t="s">
        <v>1208</v>
      </c>
      <c r="G91" s="226"/>
      <c r="H91" s="204" t="s">
        <v>1229</v>
      </c>
      <c r="I91" s="204" t="s">
        <v>1204</v>
      </c>
      <c r="J91" s="204">
        <v>50</v>
      </c>
      <c r="K91" s="216"/>
    </row>
    <row r="92" spans="2:11" customFormat="1" ht="15" customHeight="1">
      <c r="B92" s="227"/>
      <c r="C92" s="204" t="s">
        <v>1230</v>
      </c>
      <c r="D92" s="204"/>
      <c r="E92" s="204"/>
      <c r="F92" s="225" t="s">
        <v>1208</v>
      </c>
      <c r="G92" s="226"/>
      <c r="H92" s="204" t="s">
        <v>1231</v>
      </c>
      <c r="I92" s="204" t="s">
        <v>1204</v>
      </c>
      <c r="J92" s="204">
        <v>255</v>
      </c>
      <c r="K92" s="216"/>
    </row>
    <row r="93" spans="2:11" customFormat="1" ht="15" customHeight="1">
      <c r="B93" s="227"/>
      <c r="C93" s="204" t="s">
        <v>1232</v>
      </c>
      <c r="D93" s="204"/>
      <c r="E93" s="204"/>
      <c r="F93" s="225" t="s">
        <v>1202</v>
      </c>
      <c r="G93" s="226"/>
      <c r="H93" s="204" t="s">
        <v>1233</v>
      </c>
      <c r="I93" s="204" t="s">
        <v>1234</v>
      </c>
      <c r="J93" s="204"/>
      <c r="K93" s="216"/>
    </row>
    <row r="94" spans="2:11" customFormat="1" ht="15" customHeight="1">
      <c r="B94" s="227"/>
      <c r="C94" s="204" t="s">
        <v>1235</v>
      </c>
      <c r="D94" s="204"/>
      <c r="E94" s="204"/>
      <c r="F94" s="225" t="s">
        <v>1202</v>
      </c>
      <c r="G94" s="226"/>
      <c r="H94" s="204" t="s">
        <v>1236</v>
      </c>
      <c r="I94" s="204" t="s">
        <v>1237</v>
      </c>
      <c r="J94" s="204"/>
      <c r="K94" s="216"/>
    </row>
    <row r="95" spans="2:11" customFormat="1" ht="15" customHeight="1">
      <c r="B95" s="227"/>
      <c r="C95" s="204" t="s">
        <v>1238</v>
      </c>
      <c r="D95" s="204"/>
      <c r="E95" s="204"/>
      <c r="F95" s="225" t="s">
        <v>1202</v>
      </c>
      <c r="G95" s="226"/>
      <c r="H95" s="204" t="s">
        <v>1238</v>
      </c>
      <c r="I95" s="204" t="s">
        <v>1237</v>
      </c>
      <c r="J95" s="204"/>
      <c r="K95" s="216"/>
    </row>
    <row r="96" spans="2:11" customFormat="1" ht="15" customHeight="1">
      <c r="B96" s="227"/>
      <c r="C96" s="204" t="s">
        <v>47</v>
      </c>
      <c r="D96" s="204"/>
      <c r="E96" s="204"/>
      <c r="F96" s="225" t="s">
        <v>1202</v>
      </c>
      <c r="G96" s="226"/>
      <c r="H96" s="204" t="s">
        <v>1239</v>
      </c>
      <c r="I96" s="204" t="s">
        <v>1237</v>
      </c>
      <c r="J96" s="204"/>
      <c r="K96" s="216"/>
    </row>
    <row r="97" spans="2:11" customFormat="1" ht="15" customHeight="1">
      <c r="B97" s="227"/>
      <c r="C97" s="204" t="s">
        <v>57</v>
      </c>
      <c r="D97" s="204"/>
      <c r="E97" s="204"/>
      <c r="F97" s="225" t="s">
        <v>1202</v>
      </c>
      <c r="G97" s="226"/>
      <c r="H97" s="204" t="s">
        <v>1240</v>
      </c>
      <c r="I97" s="204" t="s">
        <v>1237</v>
      </c>
      <c r="J97" s="204"/>
      <c r="K97" s="216"/>
    </row>
    <row r="98" spans="2:11" customFormat="1" ht="15" customHeight="1">
      <c r="B98" s="228"/>
      <c r="C98" s="229"/>
      <c r="D98" s="229"/>
      <c r="E98" s="229"/>
      <c r="F98" s="229"/>
      <c r="G98" s="229"/>
      <c r="H98" s="229"/>
      <c r="I98" s="229"/>
      <c r="J98" s="229"/>
      <c r="K98" s="230"/>
    </row>
    <row r="99" spans="2:11" customFormat="1" ht="18.75" customHeight="1">
      <c r="B99" s="231"/>
      <c r="C99" s="232"/>
      <c r="D99" s="232"/>
      <c r="E99" s="232"/>
      <c r="F99" s="232"/>
      <c r="G99" s="232"/>
      <c r="H99" s="232"/>
      <c r="I99" s="232"/>
      <c r="J99" s="232"/>
      <c r="K99" s="231"/>
    </row>
    <row r="100" spans="2:11" customFormat="1" ht="18.75" customHeight="1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</row>
    <row r="101" spans="2:11" customFormat="1" ht="7.5" customHeight="1">
      <c r="B101" s="212"/>
      <c r="C101" s="213"/>
      <c r="D101" s="213"/>
      <c r="E101" s="213"/>
      <c r="F101" s="213"/>
      <c r="G101" s="213"/>
      <c r="H101" s="213"/>
      <c r="I101" s="213"/>
      <c r="J101" s="213"/>
      <c r="K101" s="214"/>
    </row>
    <row r="102" spans="2:11" customFormat="1" ht="45" customHeight="1">
      <c r="B102" s="215"/>
      <c r="C102" s="323" t="s">
        <v>1241</v>
      </c>
      <c r="D102" s="323"/>
      <c r="E102" s="323"/>
      <c r="F102" s="323"/>
      <c r="G102" s="323"/>
      <c r="H102" s="323"/>
      <c r="I102" s="323"/>
      <c r="J102" s="323"/>
      <c r="K102" s="216"/>
    </row>
    <row r="103" spans="2:11" customFormat="1" ht="17.25" customHeight="1">
      <c r="B103" s="215"/>
      <c r="C103" s="217" t="s">
        <v>1196</v>
      </c>
      <c r="D103" s="217"/>
      <c r="E103" s="217"/>
      <c r="F103" s="217" t="s">
        <v>1197</v>
      </c>
      <c r="G103" s="218"/>
      <c r="H103" s="217" t="s">
        <v>63</v>
      </c>
      <c r="I103" s="217" t="s">
        <v>66</v>
      </c>
      <c r="J103" s="217" t="s">
        <v>1198</v>
      </c>
      <c r="K103" s="216"/>
    </row>
    <row r="104" spans="2:11" customFormat="1" ht="17.25" customHeight="1">
      <c r="B104" s="215"/>
      <c r="C104" s="219" t="s">
        <v>1199</v>
      </c>
      <c r="D104" s="219"/>
      <c r="E104" s="219"/>
      <c r="F104" s="220" t="s">
        <v>1200</v>
      </c>
      <c r="G104" s="221"/>
      <c r="H104" s="219"/>
      <c r="I104" s="219"/>
      <c r="J104" s="219" t="s">
        <v>1201</v>
      </c>
      <c r="K104" s="216"/>
    </row>
    <row r="105" spans="2:11" customFormat="1" ht="5.25" customHeight="1">
      <c r="B105" s="215"/>
      <c r="C105" s="217"/>
      <c r="D105" s="217"/>
      <c r="E105" s="217"/>
      <c r="F105" s="217"/>
      <c r="G105" s="233"/>
      <c r="H105" s="217"/>
      <c r="I105" s="217"/>
      <c r="J105" s="217"/>
      <c r="K105" s="216"/>
    </row>
    <row r="106" spans="2:11" customFormat="1" ht="15" customHeight="1">
      <c r="B106" s="215"/>
      <c r="C106" s="204" t="s">
        <v>62</v>
      </c>
      <c r="D106" s="224"/>
      <c r="E106" s="224"/>
      <c r="F106" s="225" t="s">
        <v>1202</v>
      </c>
      <c r="G106" s="204"/>
      <c r="H106" s="204" t="s">
        <v>1242</v>
      </c>
      <c r="I106" s="204" t="s">
        <v>1204</v>
      </c>
      <c r="J106" s="204">
        <v>20</v>
      </c>
      <c r="K106" s="216"/>
    </row>
    <row r="107" spans="2:11" customFormat="1" ht="15" customHeight="1">
      <c r="B107" s="215"/>
      <c r="C107" s="204" t="s">
        <v>1205</v>
      </c>
      <c r="D107" s="204"/>
      <c r="E107" s="204"/>
      <c r="F107" s="225" t="s">
        <v>1202</v>
      </c>
      <c r="G107" s="204"/>
      <c r="H107" s="204" t="s">
        <v>1242</v>
      </c>
      <c r="I107" s="204" t="s">
        <v>1204</v>
      </c>
      <c r="J107" s="204">
        <v>120</v>
      </c>
      <c r="K107" s="216"/>
    </row>
    <row r="108" spans="2:11" customFormat="1" ht="15" customHeight="1">
      <c r="B108" s="227"/>
      <c r="C108" s="204" t="s">
        <v>1207</v>
      </c>
      <c r="D108" s="204"/>
      <c r="E108" s="204"/>
      <c r="F108" s="225" t="s">
        <v>1208</v>
      </c>
      <c r="G108" s="204"/>
      <c r="H108" s="204" t="s">
        <v>1242</v>
      </c>
      <c r="I108" s="204" t="s">
        <v>1204</v>
      </c>
      <c r="J108" s="204">
        <v>50</v>
      </c>
      <c r="K108" s="216"/>
    </row>
    <row r="109" spans="2:11" customFormat="1" ht="15" customHeight="1">
      <c r="B109" s="227"/>
      <c r="C109" s="204" t="s">
        <v>1210</v>
      </c>
      <c r="D109" s="204"/>
      <c r="E109" s="204"/>
      <c r="F109" s="225" t="s">
        <v>1202</v>
      </c>
      <c r="G109" s="204"/>
      <c r="H109" s="204" t="s">
        <v>1242</v>
      </c>
      <c r="I109" s="204" t="s">
        <v>1212</v>
      </c>
      <c r="J109" s="204"/>
      <c r="K109" s="216"/>
    </row>
    <row r="110" spans="2:11" customFormat="1" ht="15" customHeight="1">
      <c r="B110" s="227"/>
      <c r="C110" s="204" t="s">
        <v>1221</v>
      </c>
      <c r="D110" s="204"/>
      <c r="E110" s="204"/>
      <c r="F110" s="225" t="s">
        <v>1208</v>
      </c>
      <c r="G110" s="204"/>
      <c r="H110" s="204" t="s">
        <v>1242</v>
      </c>
      <c r="I110" s="204" t="s">
        <v>1204</v>
      </c>
      <c r="J110" s="204">
        <v>50</v>
      </c>
      <c r="K110" s="216"/>
    </row>
    <row r="111" spans="2:11" customFormat="1" ht="15" customHeight="1">
      <c r="B111" s="227"/>
      <c r="C111" s="204" t="s">
        <v>1229</v>
      </c>
      <c r="D111" s="204"/>
      <c r="E111" s="204"/>
      <c r="F111" s="225" t="s">
        <v>1208</v>
      </c>
      <c r="G111" s="204"/>
      <c r="H111" s="204" t="s">
        <v>1242</v>
      </c>
      <c r="I111" s="204" t="s">
        <v>1204</v>
      </c>
      <c r="J111" s="204">
        <v>50</v>
      </c>
      <c r="K111" s="216"/>
    </row>
    <row r="112" spans="2:11" customFormat="1" ht="15" customHeight="1">
      <c r="B112" s="227"/>
      <c r="C112" s="204" t="s">
        <v>1227</v>
      </c>
      <c r="D112" s="204"/>
      <c r="E112" s="204"/>
      <c r="F112" s="225" t="s">
        <v>1208</v>
      </c>
      <c r="G112" s="204"/>
      <c r="H112" s="204" t="s">
        <v>1242</v>
      </c>
      <c r="I112" s="204" t="s">
        <v>1204</v>
      </c>
      <c r="J112" s="204">
        <v>50</v>
      </c>
      <c r="K112" s="216"/>
    </row>
    <row r="113" spans="2:11" customFormat="1" ht="15" customHeight="1">
      <c r="B113" s="227"/>
      <c r="C113" s="204" t="s">
        <v>62</v>
      </c>
      <c r="D113" s="204"/>
      <c r="E113" s="204"/>
      <c r="F113" s="225" t="s">
        <v>1202</v>
      </c>
      <c r="G113" s="204"/>
      <c r="H113" s="204" t="s">
        <v>1243</v>
      </c>
      <c r="I113" s="204" t="s">
        <v>1204</v>
      </c>
      <c r="J113" s="204">
        <v>20</v>
      </c>
      <c r="K113" s="216"/>
    </row>
    <row r="114" spans="2:11" customFormat="1" ht="15" customHeight="1">
      <c r="B114" s="227"/>
      <c r="C114" s="204" t="s">
        <v>1244</v>
      </c>
      <c r="D114" s="204"/>
      <c r="E114" s="204"/>
      <c r="F114" s="225" t="s">
        <v>1202</v>
      </c>
      <c r="G114" s="204"/>
      <c r="H114" s="204" t="s">
        <v>1245</v>
      </c>
      <c r="I114" s="204" t="s">
        <v>1204</v>
      </c>
      <c r="J114" s="204">
        <v>120</v>
      </c>
      <c r="K114" s="216"/>
    </row>
    <row r="115" spans="2:11" customFormat="1" ht="15" customHeight="1">
      <c r="B115" s="227"/>
      <c r="C115" s="204" t="s">
        <v>47</v>
      </c>
      <c r="D115" s="204"/>
      <c r="E115" s="204"/>
      <c r="F115" s="225" t="s">
        <v>1202</v>
      </c>
      <c r="G115" s="204"/>
      <c r="H115" s="204" t="s">
        <v>1246</v>
      </c>
      <c r="I115" s="204" t="s">
        <v>1237</v>
      </c>
      <c r="J115" s="204"/>
      <c r="K115" s="216"/>
    </row>
    <row r="116" spans="2:11" customFormat="1" ht="15" customHeight="1">
      <c r="B116" s="227"/>
      <c r="C116" s="204" t="s">
        <v>57</v>
      </c>
      <c r="D116" s="204"/>
      <c r="E116" s="204"/>
      <c r="F116" s="225" t="s">
        <v>1202</v>
      </c>
      <c r="G116" s="204"/>
      <c r="H116" s="204" t="s">
        <v>1247</v>
      </c>
      <c r="I116" s="204" t="s">
        <v>1237</v>
      </c>
      <c r="J116" s="204"/>
      <c r="K116" s="216"/>
    </row>
    <row r="117" spans="2:11" customFormat="1" ht="15" customHeight="1">
      <c r="B117" s="227"/>
      <c r="C117" s="204" t="s">
        <v>66</v>
      </c>
      <c r="D117" s="204"/>
      <c r="E117" s="204"/>
      <c r="F117" s="225" t="s">
        <v>1202</v>
      </c>
      <c r="G117" s="204"/>
      <c r="H117" s="204" t="s">
        <v>1248</v>
      </c>
      <c r="I117" s="204" t="s">
        <v>1249</v>
      </c>
      <c r="J117" s="204"/>
      <c r="K117" s="216"/>
    </row>
    <row r="118" spans="2:11" customFormat="1" ht="15" customHeight="1">
      <c r="B118" s="228"/>
      <c r="C118" s="234"/>
      <c r="D118" s="234"/>
      <c r="E118" s="234"/>
      <c r="F118" s="234"/>
      <c r="G118" s="234"/>
      <c r="H118" s="234"/>
      <c r="I118" s="234"/>
      <c r="J118" s="234"/>
      <c r="K118" s="230"/>
    </row>
    <row r="119" spans="2:11" customFormat="1" ht="18.75" customHeight="1">
      <c r="B119" s="235"/>
      <c r="C119" s="236"/>
      <c r="D119" s="236"/>
      <c r="E119" s="236"/>
      <c r="F119" s="237"/>
      <c r="G119" s="236"/>
      <c r="H119" s="236"/>
      <c r="I119" s="236"/>
      <c r="J119" s="236"/>
      <c r="K119" s="235"/>
    </row>
    <row r="120" spans="2:11" customFormat="1" ht="18.75" customHeight="1"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</row>
    <row r="121" spans="2:11" customFormat="1" ht="7.5" customHeight="1">
      <c r="B121" s="238"/>
      <c r="C121" s="239"/>
      <c r="D121" s="239"/>
      <c r="E121" s="239"/>
      <c r="F121" s="239"/>
      <c r="G121" s="239"/>
      <c r="H121" s="239"/>
      <c r="I121" s="239"/>
      <c r="J121" s="239"/>
      <c r="K121" s="240"/>
    </row>
    <row r="122" spans="2:11" customFormat="1" ht="45" customHeight="1">
      <c r="B122" s="241"/>
      <c r="C122" s="321" t="s">
        <v>1250</v>
      </c>
      <c r="D122" s="321"/>
      <c r="E122" s="321"/>
      <c r="F122" s="321"/>
      <c r="G122" s="321"/>
      <c r="H122" s="321"/>
      <c r="I122" s="321"/>
      <c r="J122" s="321"/>
      <c r="K122" s="242"/>
    </row>
    <row r="123" spans="2:11" customFormat="1" ht="17.25" customHeight="1">
      <c r="B123" s="243"/>
      <c r="C123" s="217" t="s">
        <v>1196</v>
      </c>
      <c r="D123" s="217"/>
      <c r="E123" s="217"/>
      <c r="F123" s="217" t="s">
        <v>1197</v>
      </c>
      <c r="G123" s="218"/>
      <c r="H123" s="217" t="s">
        <v>63</v>
      </c>
      <c r="I123" s="217" t="s">
        <v>66</v>
      </c>
      <c r="J123" s="217" t="s">
        <v>1198</v>
      </c>
      <c r="K123" s="244"/>
    </row>
    <row r="124" spans="2:11" customFormat="1" ht="17.25" customHeight="1">
      <c r="B124" s="243"/>
      <c r="C124" s="219" t="s">
        <v>1199</v>
      </c>
      <c r="D124" s="219"/>
      <c r="E124" s="219"/>
      <c r="F124" s="220" t="s">
        <v>1200</v>
      </c>
      <c r="G124" s="221"/>
      <c r="H124" s="219"/>
      <c r="I124" s="219"/>
      <c r="J124" s="219" t="s">
        <v>1201</v>
      </c>
      <c r="K124" s="244"/>
    </row>
    <row r="125" spans="2:11" customFormat="1" ht="5.25" customHeight="1">
      <c r="B125" s="245"/>
      <c r="C125" s="222"/>
      <c r="D125" s="222"/>
      <c r="E125" s="222"/>
      <c r="F125" s="222"/>
      <c r="G125" s="246"/>
      <c r="H125" s="222"/>
      <c r="I125" s="222"/>
      <c r="J125" s="222"/>
      <c r="K125" s="247"/>
    </row>
    <row r="126" spans="2:11" customFormat="1" ht="15" customHeight="1">
      <c r="B126" s="245"/>
      <c r="C126" s="204" t="s">
        <v>1205</v>
      </c>
      <c r="D126" s="224"/>
      <c r="E126" s="224"/>
      <c r="F126" s="225" t="s">
        <v>1202</v>
      </c>
      <c r="G126" s="204"/>
      <c r="H126" s="204" t="s">
        <v>1242</v>
      </c>
      <c r="I126" s="204" t="s">
        <v>1204</v>
      </c>
      <c r="J126" s="204">
        <v>120</v>
      </c>
      <c r="K126" s="248"/>
    </row>
    <row r="127" spans="2:11" customFormat="1" ht="15" customHeight="1">
      <c r="B127" s="245"/>
      <c r="C127" s="204" t="s">
        <v>1251</v>
      </c>
      <c r="D127" s="204"/>
      <c r="E127" s="204"/>
      <c r="F127" s="225" t="s">
        <v>1202</v>
      </c>
      <c r="G127" s="204"/>
      <c r="H127" s="204" t="s">
        <v>1252</v>
      </c>
      <c r="I127" s="204" t="s">
        <v>1204</v>
      </c>
      <c r="J127" s="204" t="s">
        <v>1253</v>
      </c>
      <c r="K127" s="248"/>
    </row>
    <row r="128" spans="2:11" customFormat="1" ht="15" customHeight="1">
      <c r="B128" s="245"/>
      <c r="C128" s="204" t="s">
        <v>1150</v>
      </c>
      <c r="D128" s="204"/>
      <c r="E128" s="204"/>
      <c r="F128" s="225" t="s">
        <v>1202</v>
      </c>
      <c r="G128" s="204"/>
      <c r="H128" s="204" t="s">
        <v>1254</v>
      </c>
      <c r="I128" s="204" t="s">
        <v>1204</v>
      </c>
      <c r="J128" s="204" t="s">
        <v>1253</v>
      </c>
      <c r="K128" s="248"/>
    </row>
    <row r="129" spans="2:11" customFormat="1" ht="15" customHeight="1">
      <c r="B129" s="245"/>
      <c r="C129" s="204" t="s">
        <v>1213</v>
      </c>
      <c r="D129" s="204"/>
      <c r="E129" s="204"/>
      <c r="F129" s="225" t="s">
        <v>1208</v>
      </c>
      <c r="G129" s="204"/>
      <c r="H129" s="204" t="s">
        <v>1214</v>
      </c>
      <c r="I129" s="204" t="s">
        <v>1204</v>
      </c>
      <c r="J129" s="204">
        <v>15</v>
      </c>
      <c r="K129" s="248"/>
    </row>
    <row r="130" spans="2:11" customFormat="1" ht="15" customHeight="1">
      <c r="B130" s="245"/>
      <c r="C130" s="204" t="s">
        <v>1215</v>
      </c>
      <c r="D130" s="204"/>
      <c r="E130" s="204"/>
      <c r="F130" s="225" t="s">
        <v>1208</v>
      </c>
      <c r="G130" s="204"/>
      <c r="H130" s="204" t="s">
        <v>1216</v>
      </c>
      <c r="I130" s="204" t="s">
        <v>1204</v>
      </c>
      <c r="J130" s="204">
        <v>15</v>
      </c>
      <c r="K130" s="248"/>
    </row>
    <row r="131" spans="2:11" customFormat="1" ht="15" customHeight="1">
      <c r="B131" s="245"/>
      <c r="C131" s="204" t="s">
        <v>1217</v>
      </c>
      <c r="D131" s="204"/>
      <c r="E131" s="204"/>
      <c r="F131" s="225" t="s">
        <v>1208</v>
      </c>
      <c r="G131" s="204"/>
      <c r="H131" s="204" t="s">
        <v>1218</v>
      </c>
      <c r="I131" s="204" t="s">
        <v>1204</v>
      </c>
      <c r="J131" s="204">
        <v>20</v>
      </c>
      <c r="K131" s="248"/>
    </row>
    <row r="132" spans="2:11" customFormat="1" ht="15" customHeight="1">
      <c r="B132" s="245"/>
      <c r="C132" s="204" t="s">
        <v>1219</v>
      </c>
      <c r="D132" s="204"/>
      <c r="E132" s="204"/>
      <c r="F132" s="225" t="s">
        <v>1208</v>
      </c>
      <c r="G132" s="204"/>
      <c r="H132" s="204" t="s">
        <v>1220</v>
      </c>
      <c r="I132" s="204" t="s">
        <v>1204</v>
      </c>
      <c r="J132" s="204">
        <v>20</v>
      </c>
      <c r="K132" s="248"/>
    </row>
    <row r="133" spans="2:11" customFormat="1" ht="15" customHeight="1">
      <c r="B133" s="245"/>
      <c r="C133" s="204" t="s">
        <v>1207</v>
      </c>
      <c r="D133" s="204"/>
      <c r="E133" s="204"/>
      <c r="F133" s="225" t="s">
        <v>1208</v>
      </c>
      <c r="G133" s="204"/>
      <c r="H133" s="204" t="s">
        <v>1242</v>
      </c>
      <c r="I133" s="204" t="s">
        <v>1204</v>
      </c>
      <c r="J133" s="204">
        <v>50</v>
      </c>
      <c r="K133" s="248"/>
    </row>
    <row r="134" spans="2:11" customFormat="1" ht="15" customHeight="1">
      <c r="B134" s="245"/>
      <c r="C134" s="204" t="s">
        <v>1221</v>
      </c>
      <c r="D134" s="204"/>
      <c r="E134" s="204"/>
      <c r="F134" s="225" t="s">
        <v>1208</v>
      </c>
      <c r="G134" s="204"/>
      <c r="H134" s="204" t="s">
        <v>1242</v>
      </c>
      <c r="I134" s="204" t="s">
        <v>1204</v>
      </c>
      <c r="J134" s="204">
        <v>50</v>
      </c>
      <c r="K134" s="248"/>
    </row>
    <row r="135" spans="2:11" customFormat="1" ht="15" customHeight="1">
      <c r="B135" s="245"/>
      <c r="C135" s="204" t="s">
        <v>1227</v>
      </c>
      <c r="D135" s="204"/>
      <c r="E135" s="204"/>
      <c r="F135" s="225" t="s">
        <v>1208</v>
      </c>
      <c r="G135" s="204"/>
      <c r="H135" s="204" t="s">
        <v>1242</v>
      </c>
      <c r="I135" s="204" t="s">
        <v>1204</v>
      </c>
      <c r="J135" s="204">
        <v>50</v>
      </c>
      <c r="K135" s="248"/>
    </row>
    <row r="136" spans="2:11" customFormat="1" ht="15" customHeight="1">
      <c r="B136" s="245"/>
      <c r="C136" s="204" t="s">
        <v>1229</v>
      </c>
      <c r="D136" s="204"/>
      <c r="E136" s="204"/>
      <c r="F136" s="225" t="s">
        <v>1208</v>
      </c>
      <c r="G136" s="204"/>
      <c r="H136" s="204" t="s">
        <v>1242</v>
      </c>
      <c r="I136" s="204" t="s">
        <v>1204</v>
      </c>
      <c r="J136" s="204">
        <v>50</v>
      </c>
      <c r="K136" s="248"/>
    </row>
    <row r="137" spans="2:11" customFormat="1" ht="15" customHeight="1">
      <c r="B137" s="245"/>
      <c r="C137" s="204" t="s">
        <v>1230</v>
      </c>
      <c r="D137" s="204"/>
      <c r="E137" s="204"/>
      <c r="F137" s="225" t="s">
        <v>1208</v>
      </c>
      <c r="G137" s="204"/>
      <c r="H137" s="204" t="s">
        <v>1255</v>
      </c>
      <c r="I137" s="204" t="s">
        <v>1204</v>
      </c>
      <c r="J137" s="204">
        <v>255</v>
      </c>
      <c r="K137" s="248"/>
    </row>
    <row r="138" spans="2:11" customFormat="1" ht="15" customHeight="1">
      <c r="B138" s="245"/>
      <c r="C138" s="204" t="s">
        <v>1232</v>
      </c>
      <c r="D138" s="204"/>
      <c r="E138" s="204"/>
      <c r="F138" s="225" t="s">
        <v>1202</v>
      </c>
      <c r="G138" s="204"/>
      <c r="H138" s="204" t="s">
        <v>1256</v>
      </c>
      <c r="I138" s="204" t="s">
        <v>1234</v>
      </c>
      <c r="J138" s="204"/>
      <c r="K138" s="248"/>
    </row>
    <row r="139" spans="2:11" customFormat="1" ht="15" customHeight="1">
      <c r="B139" s="245"/>
      <c r="C139" s="204" t="s">
        <v>1235</v>
      </c>
      <c r="D139" s="204"/>
      <c r="E139" s="204"/>
      <c r="F139" s="225" t="s">
        <v>1202</v>
      </c>
      <c r="G139" s="204"/>
      <c r="H139" s="204" t="s">
        <v>1257</v>
      </c>
      <c r="I139" s="204" t="s">
        <v>1237</v>
      </c>
      <c r="J139" s="204"/>
      <c r="K139" s="248"/>
    </row>
    <row r="140" spans="2:11" customFormat="1" ht="15" customHeight="1">
      <c r="B140" s="245"/>
      <c r="C140" s="204" t="s">
        <v>1238</v>
      </c>
      <c r="D140" s="204"/>
      <c r="E140" s="204"/>
      <c r="F140" s="225" t="s">
        <v>1202</v>
      </c>
      <c r="G140" s="204"/>
      <c r="H140" s="204" t="s">
        <v>1238</v>
      </c>
      <c r="I140" s="204" t="s">
        <v>1237</v>
      </c>
      <c r="J140" s="204"/>
      <c r="K140" s="248"/>
    </row>
    <row r="141" spans="2:11" customFormat="1" ht="15" customHeight="1">
      <c r="B141" s="245"/>
      <c r="C141" s="204" t="s">
        <v>47</v>
      </c>
      <c r="D141" s="204"/>
      <c r="E141" s="204"/>
      <c r="F141" s="225" t="s">
        <v>1202</v>
      </c>
      <c r="G141" s="204"/>
      <c r="H141" s="204" t="s">
        <v>1258</v>
      </c>
      <c r="I141" s="204" t="s">
        <v>1237</v>
      </c>
      <c r="J141" s="204"/>
      <c r="K141" s="248"/>
    </row>
    <row r="142" spans="2:11" customFormat="1" ht="15" customHeight="1">
      <c r="B142" s="245"/>
      <c r="C142" s="204" t="s">
        <v>1259</v>
      </c>
      <c r="D142" s="204"/>
      <c r="E142" s="204"/>
      <c r="F142" s="225" t="s">
        <v>1202</v>
      </c>
      <c r="G142" s="204"/>
      <c r="H142" s="204" t="s">
        <v>1260</v>
      </c>
      <c r="I142" s="204" t="s">
        <v>1237</v>
      </c>
      <c r="J142" s="204"/>
      <c r="K142" s="248"/>
    </row>
    <row r="143" spans="2:11" customFormat="1" ht="15" customHeight="1">
      <c r="B143" s="249"/>
      <c r="C143" s="250"/>
      <c r="D143" s="250"/>
      <c r="E143" s="250"/>
      <c r="F143" s="250"/>
      <c r="G143" s="250"/>
      <c r="H143" s="250"/>
      <c r="I143" s="250"/>
      <c r="J143" s="250"/>
      <c r="K143" s="251"/>
    </row>
    <row r="144" spans="2:11" customFormat="1" ht="18.75" customHeight="1">
      <c r="B144" s="236"/>
      <c r="C144" s="236"/>
      <c r="D144" s="236"/>
      <c r="E144" s="236"/>
      <c r="F144" s="237"/>
      <c r="G144" s="236"/>
      <c r="H144" s="236"/>
      <c r="I144" s="236"/>
      <c r="J144" s="236"/>
      <c r="K144" s="236"/>
    </row>
    <row r="145" spans="2:11" customFormat="1" ht="18.75" customHeight="1"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</row>
    <row r="146" spans="2:11" customFormat="1" ht="7.5" customHeight="1">
      <c r="B146" s="212"/>
      <c r="C146" s="213"/>
      <c r="D146" s="213"/>
      <c r="E146" s="213"/>
      <c r="F146" s="213"/>
      <c r="G146" s="213"/>
      <c r="H146" s="213"/>
      <c r="I146" s="213"/>
      <c r="J146" s="213"/>
      <c r="K146" s="214"/>
    </row>
    <row r="147" spans="2:11" customFormat="1" ht="45" customHeight="1">
      <c r="B147" s="215"/>
      <c r="C147" s="323" t="s">
        <v>1261</v>
      </c>
      <c r="D147" s="323"/>
      <c r="E147" s="323"/>
      <c r="F147" s="323"/>
      <c r="G147" s="323"/>
      <c r="H147" s="323"/>
      <c r="I147" s="323"/>
      <c r="J147" s="323"/>
      <c r="K147" s="216"/>
    </row>
    <row r="148" spans="2:11" customFormat="1" ht="17.25" customHeight="1">
      <c r="B148" s="215"/>
      <c r="C148" s="217" t="s">
        <v>1196</v>
      </c>
      <c r="D148" s="217"/>
      <c r="E148" s="217"/>
      <c r="F148" s="217" t="s">
        <v>1197</v>
      </c>
      <c r="G148" s="218"/>
      <c r="H148" s="217" t="s">
        <v>63</v>
      </c>
      <c r="I148" s="217" t="s">
        <v>66</v>
      </c>
      <c r="J148" s="217" t="s">
        <v>1198</v>
      </c>
      <c r="K148" s="216"/>
    </row>
    <row r="149" spans="2:11" customFormat="1" ht="17.25" customHeight="1">
      <c r="B149" s="215"/>
      <c r="C149" s="219" t="s">
        <v>1199</v>
      </c>
      <c r="D149" s="219"/>
      <c r="E149" s="219"/>
      <c r="F149" s="220" t="s">
        <v>1200</v>
      </c>
      <c r="G149" s="221"/>
      <c r="H149" s="219"/>
      <c r="I149" s="219"/>
      <c r="J149" s="219" t="s">
        <v>1201</v>
      </c>
      <c r="K149" s="216"/>
    </row>
    <row r="150" spans="2:11" customFormat="1" ht="5.25" customHeight="1">
      <c r="B150" s="227"/>
      <c r="C150" s="222"/>
      <c r="D150" s="222"/>
      <c r="E150" s="222"/>
      <c r="F150" s="222"/>
      <c r="G150" s="223"/>
      <c r="H150" s="222"/>
      <c r="I150" s="222"/>
      <c r="J150" s="222"/>
      <c r="K150" s="248"/>
    </row>
    <row r="151" spans="2:11" customFormat="1" ht="15" customHeight="1">
      <c r="B151" s="227"/>
      <c r="C151" s="252" t="s">
        <v>1205</v>
      </c>
      <c r="D151" s="204"/>
      <c r="E151" s="204"/>
      <c r="F151" s="253" t="s">
        <v>1202</v>
      </c>
      <c r="G151" s="204"/>
      <c r="H151" s="252" t="s">
        <v>1242</v>
      </c>
      <c r="I151" s="252" t="s">
        <v>1204</v>
      </c>
      <c r="J151" s="252">
        <v>120</v>
      </c>
      <c r="K151" s="248"/>
    </row>
    <row r="152" spans="2:11" customFormat="1" ht="15" customHeight="1">
      <c r="B152" s="227"/>
      <c r="C152" s="252" t="s">
        <v>1251</v>
      </c>
      <c r="D152" s="204"/>
      <c r="E152" s="204"/>
      <c r="F152" s="253" t="s">
        <v>1202</v>
      </c>
      <c r="G152" s="204"/>
      <c r="H152" s="252" t="s">
        <v>1262</v>
      </c>
      <c r="I152" s="252" t="s">
        <v>1204</v>
      </c>
      <c r="J152" s="252" t="s">
        <v>1253</v>
      </c>
      <c r="K152" s="248"/>
    </row>
    <row r="153" spans="2:11" customFormat="1" ht="15" customHeight="1">
      <c r="B153" s="227"/>
      <c r="C153" s="252" t="s">
        <v>1150</v>
      </c>
      <c r="D153" s="204"/>
      <c r="E153" s="204"/>
      <c r="F153" s="253" t="s">
        <v>1202</v>
      </c>
      <c r="G153" s="204"/>
      <c r="H153" s="252" t="s">
        <v>1263</v>
      </c>
      <c r="I153" s="252" t="s">
        <v>1204</v>
      </c>
      <c r="J153" s="252" t="s">
        <v>1253</v>
      </c>
      <c r="K153" s="248"/>
    </row>
    <row r="154" spans="2:11" customFormat="1" ht="15" customHeight="1">
      <c r="B154" s="227"/>
      <c r="C154" s="252" t="s">
        <v>1207</v>
      </c>
      <c r="D154" s="204"/>
      <c r="E154" s="204"/>
      <c r="F154" s="253" t="s">
        <v>1208</v>
      </c>
      <c r="G154" s="204"/>
      <c r="H154" s="252" t="s">
        <v>1242</v>
      </c>
      <c r="I154" s="252" t="s">
        <v>1204</v>
      </c>
      <c r="J154" s="252">
        <v>50</v>
      </c>
      <c r="K154" s="248"/>
    </row>
    <row r="155" spans="2:11" customFormat="1" ht="15" customHeight="1">
      <c r="B155" s="227"/>
      <c r="C155" s="252" t="s">
        <v>1210</v>
      </c>
      <c r="D155" s="204"/>
      <c r="E155" s="204"/>
      <c r="F155" s="253" t="s">
        <v>1202</v>
      </c>
      <c r="G155" s="204"/>
      <c r="H155" s="252" t="s">
        <v>1242</v>
      </c>
      <c r="I155" s="252" t="s">
        <v>1212</v>
      </c>
      <c r="J155" s="252"/>
      <c r="K155" s="248"/>
    </row>
    <row r="156" spans="2:11" customFormat="1" ht="15" customHeight="1">
      <c r="B156" s="227"/>
      <c r="C156" s="252" t="s">
        <v>1221</v>
      </c>
      <c r="D156" s="204"/>
      <c r="E156" s="204"/>
      <c r="F156" s="253" t="s">
        <v>1208</v>
      </c>
      <c r="G156" s="204"/>
      <c r="H156" s="252" t="s">
        <v>1242</v>
      </c>
      <c r="I156" s="252" t="s">
        <v>1204</v>
      </c>
      <c r="J156" s="252">
        <v>50</v>
      </c>
      <c r="K156" s="248"/>
    </row>
    <row r="157" spans="2:11" customFormat="1" ht="15" customHeight="1">
      <c r="B157" s="227"/>
      <c r="C157" s="252" t="s">
        <v>1229</v>
      </c>
      <c r="D157" s="204"/>
      <c r="E157" s="204"/>
      <c r="F157" s="253" t="s">
        <v>1208</v>
      </c>
      <c r="G157" s="204"/>
      <c r="H157" s="252" t="s">
        <v>1242</v>
      </c>
      <c r="I157" s="252" t="s">
        <v>1204</v>
      </c>
      <c r="J157" s="252">
        <v>50</v>
      </c>
      <c r="K157" s="248"/>
    </row>
    <row r="158" spans="2:11" customFormat="1" ht="15" customHeight="1">
      <c r="B158" s="227"/>
      <c r="C158" s="252" t="s">
        <v>1227</v>
      </c>
      <c r="D158" s="204"/>
      <c r="E158" s="204"/>
      <c r="F158" s="253" t="s">
        <v>1208</v>
      </c>
      <c r="G158" s="204"/>
      <c r="H158" s="252" t="s">
        <v>1242</v>
      </c>
      <c r="I158" s="252" t="s">
        <v>1204</v>
      </c>
      <c r="J158" s="252">
        <v>50</v>
      </c>
      <c r="K158" s="248"/>
    </row>
    <row r="159" spans="2:11" customFormat="1" ht="15" customHeight="1">
      <c r="B159" s="227"/>
      <c r="C159" s="252" t="s">
        <v>108</v>
      </c>
      <c r="D159" s="204"/>
      <c r="E159" s="204"/>
      <c r="F159" s="253" t="s">
        <v>1202</v>
      </c>
      <c r="G159" s="204"/>
      <c r="H159" s="252" t="s">
        <v>1264</v>
      </c>
      <c r="I159" s="252" t="s">
        <v>1204</v>
      </c>
      <c r="J159" s="252" t="s">
        <v>1265</v>
      </c>
      <c r="K159" s="248"/>
    </row>
    <row r="160" spans="2:11" customFormat="1" ht="15" customHeight="1">
      <c r="B160" s="227"/>
      <c r="C160" s="252" t="s">
        <v>1266</v>
      </c>
      <c r="D160" s="204"/>
      <c r="E160" s="204"/>
      <c r="F160" s="253" t="s">
        <v>1202</v>
      </c>
      <c r="G160" s="204"/>
      <c r="H160" s="252" t="s">
        <v>1267</v>
      </c>
      <c r="I160" s="252" t="s">
        <v>1237</v>
      </c>
      <c r="J160" s="252"/>
      <c r="K160" s="248"/>
    </row>
    <row r="161" spans="2:11" customFormat="1" ht="15" customHeight="1">
      <c r="B161" s="254"/>
      <c r="C161" s="234"/>
      <c r="D161" s="234"/>
      <c r="E161" s="234"/>
      <c r="F161" s="234"/>
      <c r="G161" s="234"/>
      <c r="H161" s="234"/>
      <c r="I161" s="234"/>
      <c r="J161" s="234"/>
      <c r="K161" s="255"/>
    </row>
    <row r="162" spans="2:11" customFormat="1" ht="18.75" customHeight="1">
      <c r="B162" s="236"/>
      <c r="C162" s="246"/>
      <c r="D162" s="246"/>
      <c r="E162" s="246"/>
      <c r="F162" s="256"/>
      <c r="G162" s="246"/>
      <c r="H162" s="246"/>
      <c r="I162" s="246"/>
      <c r="J162" s="246"/>
      <c r="K162" s="236"/>
    </row>
    <row r="163" spans="2:11" customFormat="1" ht="18.75" customHeight="1"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</row>
    <row r="164" spans="2:11" customFormat="1" ht="7.5" customHeight="1">
      <c r="B164" s="193"/>
      <c r="C164" s="194"/>
      <c r="D164" s="194"/>
      <c r="E164" s="194"/>
      <c r="F164" s="194"/>
      <c r="G164" s="194"/>
      <c r="H164" s="194"/>
      <c r="I164" s="194"/>
      <c r="J164" s="194"/>
      <c r="K164" s="195"/>
    </row>
    <row r="165" spans="2:11" customFormat="1" ht="45" customHeight="1">
      <c r="B165" s="196"/>
      <c r="C165" s="321" t="s">
        <v>1268</v>
      </c>
      <c r="D165" s="321"/>
      <c r="E165" s="321"/>
      <c r="F165" s="321"/>
      <c r="G165" s="321"/>
      <c r="H165" s="321"/>
      <c r="I165" s="321"/>
      <c r="J165" s="321"/>
      <c r="K165" s="197"/>
    </row>
    <row r="166" spans="2:11" customFormat="1" ht="17.25" customHeight="1">
      <c r="B166" s="196"/>
      <c r="C166" s="217" t="s">
        <v>1196</v>
      </c>
      <c r="D166" s="217"/>
      <c r="E166" s="217"/>
      <c r="F166" s="217" t="s">
        <v>1197</v>
      </c>
      <c r="G166" s="257"/>
      <c r="H166" s="258" t="s">
        <v>63</v>
      </c>
      <c r="I166" s="258" t="s">
        <v>66</v>
      </c>
      <c r="J166" s="217" t="s">
        <v>1198</v>
      </c>
      <c r="K166" s="197"/>
    </row>
    <row r="167" spans="2:11" customFormat="1" ht="17.25" customHeight="1">
      <c r="B167" s="198"/>
      <c r="C167" s="219" t="s">
        <v>1199</v>
      </c>
      <c r="D167" s="219"/>
      <c r="E167" s="219"/>
      <c r="F167" s="220" t="s">
        <v>1200</v>
      </c>
      <c r="G167" s="259"/>
      <c r="H167" s="260"/>
      <c r="I167" s="260"/>
      <c r="J167" s="219" t="s">
        <v>1201</v>
      </c>
      <c r="K167" s="199"/>
    </row>
    <row r="168" spans="2:11" customFormat="1" ht="5.25" customHeight="1">
      <c r="B168" s="227"/>
      <c r="C168" s="222"/>
      <c r="D168" s="222"/>
      <c r="E168" s="222"/>
      <c r="F168" s="222"/>
      <c r="G168" s="223"/>
      <c r="H168" s="222"/>
      <c r="I168" s="222"/>
      <c r="J168" s="222"/>
      <c r="K168" s="248"/>
    </row>
    <row r="169" spans="2:11" customFormat="1" ht="15" customHeight="1">
      <c r="B169" s="227"/>
      <c r="C169" s="204" t="s">
        <v>1205</v>
      </c>
      <c r="D169" s="204"/>
      <c r="E169" s="204"/>
      <c r="F169" s="225" t="s">
        <v>1202</v>
      </c>
      <c r="G169" s="204"/>
      <c r="H169" s="204" t="s">
        <v>1242</v>
      </c>
      <c r="I169" s="204" t="s">
        <v>1204</v>
      </c>
      <c r="J169" s="204">
        <v>120</v>
      </c>
      <c r="K169" s="248"/>
    </row>
    <row r="170" spans="2:11" customFormat="1" ht="15" customHeight="1">
      <c r="B170" s="227"/>
      <c r="C170" s="204" t="s">
        <v>1251</v>
      </c>
      <c r="D170" s="204"/>
      <c r="E170" s="204"/>
      <c r="F170" s="225" t="s">
        <v>1202</v>
      </c>
      <c r="G170" s="204"/>
      <c r="H170" s="204" t="s">
        <v>1252</v>
      </c>
      <c r="I170" s="204" t="s">
        <v>1204</v>
      </c>
      <c r="J170" s="204" t="s">
        <v>1253</v>
      </c>
      <c r="K170" s="248"/>
    </row>
    <row r="171" spans="2:11" customFormat="1" ht="15" customHeight="1">
      <c r="B171" s="227"/>
      <c r="C171" s="204" t="s">
        <v>1150</v>
      </c>
      <c r="D171" s="204"/>
      <c r="E171" s="204"/>
      <c r="F171" s="225" t="s">
        <v>1202</v>
      </c>
      <c r="G171" s="204"/>
      <c r="H171" s="204" t="s">
        <v>1269</v>
      </c>
      <c r="I171" s="204" t="s">
        <v>1204</v>
      </c>
      <c r="J171" s="204" t="s">
        <v>1253</v>
      </c>
      <c r="K171" s="248"/>
    </row>
    <row r="172" spans="2:11" customFormat="1" ht="15" customHeight="1">
      <c r="B172" s="227"/>
      <c r="C172" s="204" t="s">
        <v>1207</v>
      </c>
      <c r="D172" s="204"/>
      <c r="E172" s="204"/>
      <c r="F172" s="225" t="s">
        <v>1208</v>
      </c>
      <c r="G172" s="204"/>
      <c r="H172" s="204" t="s">
        <v>1269</v>
      </c>
      <c r="I172" s="204" t="s">
        <v>1204</v>
      </c>
      <c r="J172" s="204">
        <v>50</v>
      </c>
      <c r="K172" s="248"/>
    </row>
    <row r="173" spans="2:11" customFormat="1" ht="15" customHeight="1">
      <c r="B173" s="227"/>
      <c r="C173" s="204" t="s">
        <v>1210</v>
      </c>
      <c r="D173" s="204"/>
      <c r="E173" s="204"/>
      <c r="F173" s="225" t="s">
        <v>1202</v>
      </c>
      <c r="G173" s="204"/>
      <c r="H173" s="204" t="s">
        <v>1269</v>
      </c>
      <c r="I173" s="204" t="s">
        <v>1212</v>
      </c>
      <c r="J173" s="204"/>
      <c r="K173" s="248"/>
    </row>
    <row r="174" spans="2:11" customFormat="1" ht="15" customHeight="1">
      <c r="B174" s="227"/>
      <c r="C174" s="204" t="s">
        <v>1221</v>
      </c>
      <c r="D174" s="204"/>
      <c r="E174" s="204"/>
      <c r="F174" s="225" t="s">
        <v>1208</v>
      </c>
      <c r="G174" s="204"/>
      <c r="H174" s="204" t="s">
        <v>1269</v>
      </c>
      <c r="I174" s="204" t="s">
        <v>1204</v>
      </c>
      <c r="J174" s="204">
        <v>50</v>
      </c>
      <c r="K174" s="248"/>
    </row>
    <row r="175" spans="2:11" customFormat="1" ht="15" customHeight="1">
      <c r="B175" s="227"/>
      <c r="C175" s="204" t="s">
        <v>1229</v>
      </c>
      <c r="D175" s="204"/>
      <c r="E175" s="204"/>
      <c r="F175" s="225" t="s">
        <v>1208</v>
      </c>
      <c r="G175" s="204"/>
      <c r="H175" s="204" t="s">
        <v>1269</v>
      </c>
      <c r="I175" s="204" t="s">
        <v>1204</v>
      </c>
      <c r="J175" s="204">
        <v>50</v>
      </c>
      <c r="K175" s="248"/>
    </row>
    <row r="176" spans="2:11" customFormat="1" ht="15" customHeight="1">
      <c r="B176" s="227"/>
      <c r="C176" s="204" t="s">
        <v>1227</v>
      </c>
      <c r="D176" s="204"/>
      <c r="E176" s="204"/>
      <c r="F176" s="225" t="s">
        <v>1208</v>
      </c>
      <c r="G176" s="204"/>
      <c r="H176" s="204" t="s">
        <v>1269</v>
      </c>
      <c r="I176" s="204" t="s">
        <v>1204</v>
      </c>
      <c r="J176" s="204">
        <v>50</v>
      </c>
      <c r="K176" s="248"/>
    </row>
    <row r="177" spans="2:11" customFormat="1" ht="15" customHeight="1">
      <c r="B177" s="227"/>
      <c r="C177" s="204" t="s">
        <v>114</v>
      </c>
      <c r="D177" s="204"/>
      <c r="E177" s="204"/>
      <c r="F177" s="225" t="s">
        <v>1202</v>
      </c>
      <c r="G177" s="204"/>
      <c r="H177" s="204" t="s">
        <v>1270</v>
      </c>
      <c r="I177" s="204" t="s">
        <v>1271</v>
      </c>
      <c r="J177" s="204"/>
      <c r="K177" s="248"/>
    </row>
    <row r="178" spans="2:11" customFormat="1" ht="15" customHeight="1">
      <c r="B178" s="227"/>
      <c r="C178" s="204" t="s">
        <v>66</v>
      </c>
      <c r="D178" s="204"/>
      <c r="E178" s="204"/>
      <c r="F178" s="225" t="s">
        <v>1202</v>
      </c>
      <c r="G178" s="204"/>
      <c r="H178" s="204" t="s">
        <v>1272</v>
      </c>
      <c r="I178" s="204" t="s">
        <v>1273</v>
      </c>
      <c r="J178" s="204">
        <v>1</v>
      </c>
      <c r="K178" s="248"/>
    </row>
    <row r="179" spans="2:11" customFormat="1" ht="15" customHeight="1">
      <c r="B179" s="227"/>
      <c r="C179" s="204" t="s">
        <v>62</v>
      </c>
      <c r="D179" s="204"/>
      <c r="E179" s="204"/>
      <c r="F179" s="225" t="s">
        <v>1202</v>
      </c>
      <c r="G179" s="204"/>
      <c r="H179" s="204" t="s">
        <v>1274</v>
      </c>
      <c r="I179" s="204" t="s">
        <v>1204</v>
      </c>
      <c r="J179" s="204">
        <v>20</v>
      </c>
      <c r="K179" s="248"/>
    </row>
    <row r="180" spans="2:11" customFormat="1" ht="15" customHeight="1">
      <c r="B180" s="227"/>
      <c r="C180" s="204" t="s">
        <v>63</v>
      </c>
      <c r="D180" s="204"/>
      <c r="E180" s="204"/>
      <c r="F180" s="225" t="s">
        <v>1202</v>
      </c>
      <c r="G180" s="204"/>
      <c r="H180" s="204" t="s">
        <v>1275</v>
      </c>
      <c r="I180" s="204" t="s">
        <v>1204</v>
      </c>
      <c r="J180" s="204">
        <v>255</v>
      </c>
      <c r="K180" s="248"/>
    </row>
    <row r="181" spans="2:11" customFormat="1" ht="15" customHeight="1">
      <c r="B181" s="227"/>
      <c r="C181" s="204" t="s">
        <v>115</v>
      </c>
      <c r="D181" s="204"/>
      <c r="E181" s="204"/>
      <c r="F181" s="225" t="s">
        <v>1202</v>
      </c>
      <c r="G181" s="204"/>
      <c r="H181" s="204" t="s">
        <v>1166</v>
      </c>
      <c r="I181" s="204" t="s">
        <v>1204</v>
      </c>
      <c r="J181" s="204">
        <v>10</v>
      </c>
      <c r="K181" s="248"/>
    </row>
    <row r="182" spans="2:11" customFormat="1" ht="15" customHeight="1">
      <c r="B182" s="227"/>
      <c r="C182" s="204" t="s">
        <v>116</v>
      </c>
      <c r="D182" s="204"/>
      <c r="E182" s="204"/>
      <c r="F182" s="225" t="s">
        <v>1202</v>
      </c>
      <c r="G182" s="204"/>
      <c r="H182" s="204" t="s">
        <v>1276</v>
      </c>
      <c r="I182" s="204" t="s">
        <v>1237</v>
      </c>
      <c r="J182" s="204"/>
      <c r="K182" s="248"/>
    </row>
    <row r="183" spans="2:11" customFormat="1" ht="15" customHeight="1">
      <c r="B183" s="227"/>
      <c r="C183" s="204" t="s">
        <v>1277</v>
      </c>
      <c r="D183" s="204"/>
      <c r="E183" s="204"/>
      <c r="F183" s="225" t="s">
        <v>1202</v>
      </c>
      <c r="G183" s="204"/>
      <c r="H183" s="204" t="s">
        <v>1278</v>
      </c>
      <c r="I183" s="204" t="s">
        <v>1237</v>
      </c>
      <c r="J183" s="204"/>
      <c r="K183" s="248"/>
    </row>
    <row r="184" spans="2:11" customFormat="1" ht="15" customHeight="1">
      <c r="B184" s="227"/>
      <c r="C184" s="204" t="s">
        <v>1266</v>
      </c>
      <c r="D184" s="204"/>
      <c r="E184" s="204"/>
      <c r="F184" s="225" t="s">
        <v>1202</v>
      </c>
      <c r="G184" s="204"/>
      <c r="H184" s="204" t="s">
        <v>1279</v>
      </c>
      <c r="I184" s="204" t="s">
        <v>1237</v>
      </c>
      <c r="J184" s="204"/>
      <c r="K184" s="248"/>
    </row>
    <row r="185" spans="2:11" customFormat="1" ht="15" customHeight="1">
      <c r="B185" s="227"/>
      <c r="C185" s="204" t="s">
        <v>118</v>
      </c>
      <c r="D185" s="204"/>
      <c r="E185" s="204"/>
      <c r="F185" s="225" t="s">
        <v>1208</v>
      </c>
      <c r="G185" s="204"/>
      <c r="H185" s="204" t="s">
        <v>1280</v>
      </c>
      <c r="I185" s="204" t="s">
        <v>1204</v>
      </c>
      <c r="J185" s="204">
        <v>50</v>
      </c>
      <c r="K185" s="248"/>
    </row>
    <row r="186" spans="2:11" customFormat="1" ht="15" customHeight="1">
      <c r="B186" s="227"/>
      <c r="C186" s="204" t="s">
        <v>1281</v>
      </c>
      <c r="D186" s="204"/>
      <c r="E186" s="204"/>
      <c r="F186" s="225" t="s">
        <v>1208</v>
      </c>
      <c r="G186" s="204"/>
      <c r="H186" s="204" t="s">
        <v>1282</v>
      </c>
      <c r="I186" s="204" t="s">
        <v>1283</v>
      </c>
      <c r="J186" s="204"/>
      <c r="K186" s="248"/>
    </row>
    <row r="187" spans="2:11" customFormat="1" ht="15" customHeight="1">
      <c r="B187" s="227"/>
      <c r="C187" s="204" t="s">
        <v>1284</v>
      </c>
      <c r="D187" s="204"/>
      <c r="E187" s="204"/>
      <c r="F187" s="225" t="s">
        <v>1208</v>
      </c>
      <c r="G187" s="204"/>
      <c r="H187" s="204" t="s">
        <v>1285</v>
      </c>
      <c r="I187" s="204" t="s">
        <v>1283</v>
      </c>
      <c r="J187" s="204"/>
      <c r="K187" s="248"/>
    </row>
    <row r="188" spans="2:11" customFormat="1" ht="15" customHeight="1">
      <c r="B188" s="227"/>
      <c r="C188" s="204" t="s">
        <v>1286</v>
      </c>
      <c r="D188" s="204"/>
      <c r="E188" s="204"/>
      <c r="F188" s="225" t="s">
        <v>1208</v>
      </c>
      <c r="G188" s="204"/>
      <c r="H188" s="204" t="s">
        <v>1287</v>
      </c>
      <c r="I188" s="204" t="s">
        <v>1283</v>
      </c>
      <c r="J188" s="204"/>
      <c r="K188" s="248"/>
    </row>
    <row r="189" spans="2:11" customFormat="1" ht="15" customHeight="1">
      <c r="B189" s="227"/>
      <c r="C189" s="261" t="s">
        <v>1288</v>
      </c>
      <c r="D189" s="204"/>
      <c r="E189" s="204"/>
      <c r="F189" s="225" t="s">
        <v>1208</v>
      </c>
      <c r="G189" s="204"/>
      <c r="H189" s="204" t="s">
        <v>1289</v>
      </c>
      <c r="I189" s="204" t="s">
        <v>1290</v>
      </c>
      <c r="J189" s="262" t="s">
        <v>1291</v>
      </c>
      <c r="K189" s="248"/>
    </row>
    <row r="190" spans="2:11" customFormat="1" ht="15" customHeight="1">
      <c r="B190" s="263"/>
      <c r="C190" s="264" t="s">
        <v>1292</v>
      </c>
      <c r="D190" s="265"/>
      <c r="E190" s="265"/>
      <c r="F190" s="266" t="s">
        <v>1208</v>
      </c>
      <c r="G190" s="265"/>
      <c r="H190" s="265" t="s">
        <v>1293</v>
      </c>
      <c r="I190" s="265" t="s">
        <v>1290</v>
      </c>
      <c r="J190" s="267" t="s">
        <v>1291</v>
      </c>
      <c r="K190" s="268"/>
    </row>
    <row r="191" spans="2:11" customFormat="1" ht="15" customHeight="1">
      <c r="B191" s="227"/>
      <c r="C191" s="261" t="s">
        <v>51</v>
      </c>
      <c r="D191" s="204"/>
      <c r="E191" s="204"/>
      <c r="F191" s="225" t="s">
        <v>1202</v>
      </c>
      <c r="G191" s="204"/>
      <c r="H191" s="201" t="s">
        <v>1294</v>
      </c>
      <c r="I191" s="204" t="s">
        <v>1295</v>
      </c>
      <c r="J191" s="204"/>
      <c r="K191" s="248"/>
    </row>
    <row r="192" spans="2:11" customFormat="1" ht="15" customHeight="1">
      <c r="B192" s="227"/>
      <c r="C192" s="261" t="s">
        <v>1296</v>
      </c>
      <c r="D192" s="204"/>
      <c r="E192" s="204"/>
      <c r="F192" s="225" t="s">
        <v>1202</v>
      </c>
      <c r="G192" s="204"/>
      <c r="H192" s="204" t="s">
        <v>1297</v>
      </c>
      <c r="I192" s="204" t="s">
        <v>1237</v>
      </c>
      <c r="J192" s="204"/>
      <c r="K192" s="248"/>
    </row>
    <row r="193" spans="2:11" customFormat="1" ht="15" customHeight="1">
      <c r="B193" s="227"/>
      <c r="C193" s="261" t="s">
        <v>1298</v>
      </c>
      <c r="D193" s="204"/>
      <c r="E193" s="204"/>
      <c r="F193" s="225" t="s">
        <v>1202</v>
      </c>
      <c r="G193" s="204"/>
      <c r="H193" s="204" t="s">
        <v>1299</v>
      </c>
      <c r="I193" s="204" t="s">
        <v>1237</v>
      </c>
      <c r="J193" s="204"/>
      <c r="K193" s="248"/>
    </row>
    <row r="194" spans="2:11" customFormat="1" ht="15" customHeight="1">
      <c r="B194" s="227"/>
      <c r="C194" s="261" t="s">
        <v>1300</v>
      </c>
      <c r="D194" s="204"/>
      <c r="E194" s="204"/>
      <c r="F194" s="225" t="s">
        <v>1208</v>
      </c>
      <c r="G194" s="204"/>
      <c r="H194" s="204" t="s">
        <v>1301</v>
      </c>
      <c r="I194" s="204" t="s">
        <v>1237</v>
      </c>
      <c r="J194" s="204"/>
      <c r="K194" s="248"/>
    </row>
    <row r="195" spans="2:11" customFormat="1" ht="15" customHeight="1">
      <c r="B195" s="254"/>
      <c r="C195" s="269"/>
      <c r="D195" s="234"/>
      <c r="E195" s="234"/>
      <c r="F195" s="234"/>
      <c r="G195" s="234"/>
      <c r="H195" s="234"/>
      <c r="I195" s="234"/>
      <c r="J195" s="234"/>
      <c r="K195" s="255"/>
    </row>
    <row r="196" spans="2:11" customFormat="1" ht="18.75" customHeight="1">
      <c r="B196" s="236"/>
      <c r="C196" s="246"/>
      <c r="D196" s="246"/>
      <c r="E196" s="246"/>
      <c r="F196" s="256"/>
      <c r="G196" s="246"/>
      <c r="H196" s="246"/>
      <c r="I196" s="246"/>
      <c r="J196" s="246"/>
      <c r="K196" s="236"/>
    </row>
    <row r="197" spans="2:11" customFormat="1" ht="18.75" customHeight="1">
      <c r="B197" s="236"/>
      <c r="C197" s="246"/>
      <c r="D197" s="246"/>
      <c r="E197" s="246"/>
      <c r="F197" s="256"/>
      <c r="G197" s="246"/>
      <c r="H197" s="246"/>
      <c r="I197" s="246"/>
      <c r="J197" s="246"/>
      <c r="K197" s="236"/>
    </row>
    <row r="198" spans="2:11" customFormat="1" ht="18.75" customHeight="1">
      <c r="B198" s="211"/>
      <c r="C198" s="211"/>
      <c r="D198" s="211"/>
      <c r="E198" s="211"/>
      <c r="F198" s="211"/>
      <c r="G198" s="211"/>
      <c r="H198" s="211"/>
      <c r="I198" s="211"/>
      <c r="J198" s="211"/>
      <c r="K198" s="211"/>
    </row>
    <row r="199" spans="2:11" customFormat="1" ht="13.5">
      <c r="B199" s="193"/>
      <c r="C199" s="194"/>
      <c r="D199" s="194"/>
      <c r="E199" s="194"/>
      <c r="F199" s="194"/>
      <c r="G199" s="194"/>
      <c r="H199" s="194"/>
      <c r="I199" s="194"/>
      <c r="J199" s="194"/>
      <c r="K199" s="195"/>
    </row>
    <row r="200" spans="2:11" customFormat="1" ht="21">
      <c r="B200" s="196"/>
      <c r="C200" s="321" t="s">
        <v>1302</v>
      </c>
      <c r="D200" s="321"/>
      <c r="E200" s="321"/>
      <c r="F200" s="321"/>
      <c r="G200" s="321"/>
      <c r="H200" s="321"/>
      <c r="I200" s="321"/>
      <c r="J200" s="321"/>
      <c r="K200" s="197"/>
    </row>
    <row r="201" spans="2:11" customFormat="1" ht="25.5" customHeight="1">
      <c r="B201" s="196"/>
      <c r="C201" s="270" t="s">
        <v>1303</v>
      </c>
      <c r="D201" s="270"/>
      <c r="E201" s="270"/>
      <c r="F201" s="270" t="s">
        <v>1304</v>
      </c>
      <c r="G201" s="271"/>
      <c r="H201" s="324" t="s">
        <v>1305</v>
      </c>
      <c r="I201" s="324"/>
      <c r="J201" s="324"/>
      <c r="K201" s="197"/>
    </row>
    <row r="202" spans="2:11" customFormat="1" ht="5.25" customHeight="1">
      <c r="B202" s="227"/>
      <c r="C202" s="222"/>
      <c r="D202" s="222"/>
      <c r="E202" s="222"/>
      <c r="F202" s="222"/>
      <c r="G202" s="246"/>
      <c r="H202" s="222"/>
      <c r="I202" s="222"/>
      <c r="J202" s="222"/>
      <c r="K202" s="248"/>
    </row>
    <row r="203" spans="2:11" customFormat="1" ht="15" customHeight="1">
      <c r="B203" s="227"/>
      <c r="C203" s="204" t="s">
        <v>1295</v>
      </c>
      <c r="D203" s="204"/>
      <c r="E203" s="204"/>
      <c r="F203" s="225" t="s">
        <v>52</v>
      </c>
      <c r="G203" s="204"/>
      <c r="H203" s="325" t="s">
        <v>1306</v>
      </c>
      <c r="I203" s="325"/>
      <c r="J203" s="325"/>
      <c r="K203" s="248"/>
    </row>
    <row r="204" spans="2:11" customFormat="1" ht="15" customHeight="1">
      <c r="B204" s="227"/>
      <c r="C204" s="204"/>
      <c r="D204" s="204"/>
      <c r="E204" s="204"/>
      <c r="F204" s="225" t="s">
        <v>53</v>
      </c>
      <c r="G204" s="204"/>
      <c r="H204" s="325" t="s">
        <v>1307</v>
      </c>
      <c r="I204" s="325"/>
      <c r="J204" s="325"/>
      <c r="K204" s="248"/>
    </row>
    <row r="205" spans="2:11" customFormat="1" ht="15" customHeight="1">
      <c r="B205" s="227"/>
      <c r="C205" s="204"/>
      <c r="D205" s="204"/>
      <c r="E205" s="204"/>
      <c r="F205" s="225" t="s">
        <v>56</v>
      </c>
      <c r="G205" s="204"/>
      <c r="H205" s="325" t="s">
        <v>1308</v>
      </c>
      <c r="I205" s="325"/>
      <c r="J205" s="325"/>
      <c r="K205" s="248"/>
    </row>
    <row r="206" spans="2:11" customFormat="1" ht="15" customHeight="1">
      <c r="B206" s="227"/>
      <c r="C206" s="204"/>
      <c r="D206" s="204"/>
      <c r="E206" s="204"/>
      <c r="F206" s="225" t="s">
        <v>54</v>
      </c>
      <c r="G206" s="204"/>
      <c r="H206" s="325" t="s">
        <v>1309</v>
      </c>
      <c r="I206" s="325"/>
      <c r="J206" s="325"/>
      <c r="K206" s="248"/>
    </row>
    <row r="207" spans="2:11" customFormat="1" ht="15" customHeight="1">
      <c r="B207" s="227"/>
      <c r="C207" s="204"/>
      <c r="D207" s="204"/>
      <c r="E207" s="204"/>
      <c r="F207" s="225" t="s">
        <v>55</v>
      </c>
      <c r="G207" s="204"/>
      <c r="H207" s="325" t="s">
        <v>1310</v>
      </c>
      <c r="I207" s="325"/>
      <c r="J207" s="325"/>
      <c r="K207" s="248"/>
    </row>
    <row r="208" spans="2:11" customFormat="1" ht="15" customHeight="1">
      <c r="B208" s="227"/>
      <c r="C208" s="204"/>
      <c r="D208" s="204"/>
      <c r="E208" s="204"/>
      <c r="F208" s="225"/>
      <c r="G208" s="204"/>
      <c r="H208" s="204"/>
      <c r="I208" s="204"/>
      <c r="J208" s="204"/>
      <c r="K208" s="248"/>
    </row>
    <row r="209" spans="2:11" customFormat="1" ht="15" customHeight="1">
      <c r="B209" s="227"/>
      <c r="C209" s="204" t="s">
        <v>1249</v>
      </c>
      <c r="D209" s="204"/>
      <c r="E209" s="204"/>
      <c r="F209" s="225" t="s">
        <v>88</v>
      </c>
      <c r="G209" s="204"/>
      <c r="H209" s="325" t="s">
        <v>1311</v>
      </c>
      <c r="I209" s="325"/>
      <c r="J209" s="325"/>
      <c r="K209" s="248"/>
    </row>
    <row r="210" spans="2:11" customFormat="1" ht="15" customHeight="1">
      <c r="B210" s="227"/>
      <c r="C210" s="204"/>
      <c r="D210" s="204"/>
      <c r="E210" s="204"/>
      <c r="F210" s="225" t="s">
        <v>1146</v>
      </c>
      <c r="G210" s="204"/>
      <c r="H210" s="325" t="s">
        <v>1147</v>
      </c>
      <c r="I210" s="325"/>
      <c r="J210" s="325"/>
      <c r="K210" s="248"/>
    </row>
    <row r="211" spans="2:11" customFormat="1" ht="15" customHeight="1">
      <c r="B211" s="227"/>
      <c r="C211" s="204"/>
      <c r="D211" s="204"/>
      <c r="E211" s="204"/>
      <c r="F211" s="225" t="s">
        <v>1144</v>
      </c>
      <c r="G211" s="204"/>
      <c r="H211" s="325" t="s">
        <v>1312</v>
      </c>
      <c r="I211" s="325"/>
      <c r="J211" s="325"/>
      <c r="K211" s="248"/>
    </row>
    <row r="212" spans="2:11" customFormat="1" ht="15" customHeight="1">
      <c r="B212" s="272"/>
      <c r="C212" s="204"/>
      <c r="D212" s="204"/>
      <c r="E212" s="204"/>
      <c r="F212" s="225" t="s">
        <v>100</v>
      </c>
      <c r="G212" s="261"/>
      <c r="H212" s="326" t="s">
        <v>1055</v>
      </c>
      <c r="I212" s="326"/>
      <c r="J212" s="326"/>
      <c r="K212" s="273"/>
    </row>
    <row r="213" spans="2:11" customFormat="1" ht="15" customHeight="1">
      <c r="B213" s="272"/>
      <c r="C213" s="204"/>
      <c r="D213" s="204"/>
      <c r="E213" s="204"/>
      <c r="F213" s="225" t="s">
        <v>1148</v>
      </c>
      <c r="G213" s="261"/>
      <c r="H213" s="326" t="s">
        <v>1313</v>
      </c>
      <c r="I213" s="326"/>
      <c r="J213" s="326"/>
      <c r="K213" s="273"/>
    </row>
    <row r="214" spans="2:11" customFormat="1" ht="15" customHeight="1">
      <c r="B214" s="272"/>
      <c r="C214" s="204"/>
      <c r="D214" s="204"/>
      <c r="E214" s="204"/>
      <c r="F214" s="225"/>
      <c r="G214" s="261"/>
      <c r="H214" s="252"/>
      <c r="I214" s="252"/>
      <c r="J214" s="252"/>
      <c r="K214" s="273"/>
    </row>
    <row r="215" spans="2:11" customFormat="1" ht="15" customHeight="1">
      <c r="B215" s="272"/>
      <c r="C215" s="204" t="s">
        <v>1273</v>
      </c>
      <c r="D215" s="204"/>
      <c r="E215" s="204"/>
      <c r="F215" s="225">
        <v>1</v>
      </c>
      <c r="G215" s="261"/>
      <c r="H215" s="326" t="s">
        <v>1314</v>
      </c>
      <c r="I215" s="326"/>
      <c r="J215" s="326"/>
      <c r="K215" s="273"/>
    </row>
    <row r="216" spans="2:11" customFormat="1" ht="15" customHeight="1">
      <c r="B216" s="272"/>
      <c r="C216" s="204"/>
      <c r="D216" s="204"/>
      <c r="E216" s="204"/>
      <c r="F216" s="225">
        <v>2</v>
      </c>
      <c r="G216" s="261"/>
      <c r="H216" s="326" t="s">
        <v>1315</v>
      </c>
      <c r="I216" s="326"/>
      <c r="J216" s="326"/>
      <c r="K216" s="273"/>
    </row>
    <row r="217" spans="2:11" customFormat="1" ht="15" customHeight="1">
      <c r="B217" s="272"/>
      <c r="C217" s="204"/>
      <c r="D217" s="204"/>
      <c r="E217" s="204"/>
      <c r="F217" s="225">
        <v>3</v>
      </c>
      <c r="G217" s="261"/>
      <c r="H217" s="326" t="s">
        <v>1316</v>
      </c>
      <c r="I217" s="326"/>
      <c r="J217" s="326"/>
      <c r="K217" s="273"/>
    </row>
    <row r="218" spans="2:11" customFormat="1" ht="15" customHeight="1">
      <c r="B218" s="272"/>
      <c r="C218" s="204"/>
      <c r="D218" s="204"/>
      <c r="E218" s="204"/>
      <c r="F218" s="225">
        <v>4</v>
      </c>
      <c r="G218" s="261"/>
      <c r="H218" s="326" t="s">
        <v>1317</v>
      </c>
      <c r="I218" s="326"/>
      <c r="J218" s="326"/>
      <c r="K218" s="273"/>
    </row>
    <row r="219" spans="2:11" customFormat="1" ht="12.75" customHeight="1">
      <c r="B219" s="274"/>
      <c r="C219" s="275"/>
      <c r="D219" s="275"/>
      <c r="E219" s="275"/>
      <c r="F219" s="275"/>
      <c r="G219" s="275"/>
      <c r="H219" s="275"/>
      <c r="I219" s="275"/>
      <c r="J219" s="275"/>
      <c r="K219" s="27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SO 001 - Příprava staveniště</vt:lpstr>
      <vt:lpstr>SO 101 - Parkovací stání</vt:lpstr>
      <vt:lpstr>SO 102 - Chodník</vt:lpstr>
      <vt:lpstr>SO 180 - Dopravně inženýr...</vt:lpstr>
      <vt:lpstr>VON - Vedlejší a ostatní ...</vt:lpstr>
      <vt:lpstr>Pokyny pro vyplnění</vt:lpstr>
      <vt:lpstr>'Rekapitulace stavby'!Názvy_tisku</vt:lpstr>
      <vt:lpstr>'SO 001 - Příprava staveniště'!Názvy_tisku</vt:lpstr>
      <vt:lpstr>'SO 101 - Parkovací stání'!Názvy_tisku</vt:lpstr>
      <vt:lpstr>'SO 102 - Chodník'!Názvy_tisku</vt:lpstr>
      <vt:lpstr>'SO 180 - Dopravně inženýr...'!Názvy_tisku</vt:lpstr>
      <vt:lpstr>'VON - Vedlejší a ostatní ...'!Názvy_tisku</vt:lpstr>
      <vt:lpstr>'Pokyny pro vyplnění'!Oblast_tisku</vt:lpstr>
      <vt:lpstr>'Rekapitulace stavby'!Oblast_tisku</vt:lpstr>
      <vt:lpstr>'SO 001 - Příprava staveniště'!Oblast_tisku</vt:lpstr>
      <vt:lpstr>'SO 101 - Parkovací stání'!Oblast_tisku</vt:lpstr>
      <vt:lpstr>'SO 102 - Chodník'!Oblast_tisku</vt:lpstr>
      <vt:lpstr>'SO 180 - Dopravně inženýr...'!Oblast_tisku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Stanislava Tůmová</cp:lastModifiedBy>
  <dcterms:created xsi:type="dcterms:W3CDTF">2026-01-12T12:37:03Z</dcterms:created>
  <dcterms:modified xsi:type="dcterms:W3CDTF">2026-01-13T09:34:34Z</dcterms:modified>
</cp:coreProperties>
</file>